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WorkS\Announce\ประกวดราคา\ภูมิทัศน์ สนอ\"/>
    </mc:Choice>
  </mc:AlternateContent>
  <bookViews>
    <workbookView xWindow="0" yWindow="0" windowWidth="24000" windowHeight="9780" tabRatio="926" activeTab="2"/>
  </bookViews>
  <sheets>
    <sheet name="ปร.6" sheetId="18" r:id="rId1"/>
    <sheet name="ปร.5 (ก)" sheetId="23" r:id="rId2"/>
    <sheet name="ปร.4  (ก)" sheetId="21" r:id="rId3"/>
    <sheet name="ปร.6 ฟอร์มเปล่า" sheetId="35" r:id="rId4"/>
    <sheet name="ปร.5 (ก) ฟอร์เปล่า" sheetId="34" r:id="rId5"/>
    <sheet name="ปร.4  (ก) ฟอร์มเปล่า" sheetId="33" r:id="rId6"/>
    <sheet name="ค่าวัสดุมวลรวม" sheetId="28" r:id="rId7"/>
    <sheet name="หาค่า F" sheetId="29" r:id="rId8"/>
  </sheets>
  <externalReferences>
    <externalReference r:id="rId9"/>
    <externalReference r:id="rId10"/>
    <externalReference r:id="rId11"/>
  </externalReferences>
  <definedNames>
    <definedName name="_day1" localSheetId="5">#REF!</definedName>
    <definedName name="_day1" localSheetId="4">#REF!</definedName>
    <definedName name="_day1" localSheetId="3">#REF!</definedName>
    <definedName name="_day1">#REF!</definedName>
    <definedName name="_day10" localSheetId="5">#REF!</definedName>
    <definedName name="_day10" localSheetId="4">#REF!</definedName>
    <definedName name="_day10" localSheetId="3">#REF!</definedName>
    <definedName name="_day10">#REF!</definedName>
    <definedName name="_day11" localSheetId="5">#REF!</definedName>
    <definedName name="_day11" localSheetId="4">#REF!</definedName>
    <definedName name="_day11" localSheetId="3">#REF!</definedName>
    <definedName name="_day11">#REF!</definedName>
    <definedName name="_day12" localSheetId="5">#REF!</definedName>
    <definedName name="_day12">#REF!</definedName>
    <definedName name="_day13" localSheetId="5">#REF!</definedName>
    <definedName name="_day13">#REF!</definedName>
    <definedName name="_day19" localSheetId="5">#REF!</definedName>
    <definedName name="_day19">#REF!</definedName>
    <definedName name="_day2" localSheetId="5">#REF!</definedName>
    <definedName name="_day2">#REF!</definedName>
    <definedName name="_day3" localSheetId="5">#REF!</definedName>
    <definedName name="_day3">#REF!</definedName>
    <definedName name="_day4" localSheetId="5">#REF!</definedName>
    <definedName name="_day4">#REF!</definedName>
    <definedName name="_day5" localSheetId="5">#REF!</definedName>
    <definedName name="_day5">#REF!</definedName>
    <definedName name="_day6" localSheetId="5">#REF!</definedName>
    <definedName name="_day6">#REF!</definedName>
    <definedName name="_day7" localSheetId="5">#REF!</definedName>
    <definedName name="_day7">#REF!</definedName>
    <definedName name="_day8" localSheetId="5">#REF!</definedName>
    <definedName name="_day8">#REF!</definedName>
    <definedName name="_day9" localSheetId="5">#REF!</definedName>
    <definedName name="_day9">#REF!</definedName>
    <definedName name="cost1" localSheetId="5">#REF!</definedName>
    <definedName name="cost1">#REF!</definedName>
    <definedName name="cost10" localSheetId="5">#REF!</definedName>
    <definedName name="cost10">#REF!</definedName>
    <definedName name="cost11" localSheetId="5">#REF!</definedName>
    <definedName name="cost11">#REF!</definedName>
    <definedName name="cost12" localSheetId="5">#REF!</definedName>
    <definedName name="cost12">#REF!</definedName>
    <definedName name="cost13" localSheetId="5">#REF!</definedName>
    <definedName name="cost13">#REF!</definedName>
    <definedName name="cost2" localSheetId="5">#REF!</definedName>
    <definedName name="cost2">#REF!</definedName>
    <definedName name="cost3" localSheetId="5">#REF!</definedName>
    <definedName name="cost3">#REF!</definedName>
    <definedName name="cost4" localSheetId="5">#REF!</definedName>
    <definedName name="cost4">#REF!</definedName>
    <definedName name="cost5" localSheetId="5">#REF!</definedName>
    <definedName name="cost5">#REF!</definedName>
    <definedName name="cost6" localSheetId="5">#REF!</definedName>
    <definedName name="cost6">#REF!</definedName>
    <definedName name="cost7" localSheetId="5">#REF!</definedName>
    <definedName name="cost7">#REF!</definedName>
    <definedName name="cost8" localSheetId="5">#REF!</definedName>
    <definedName name="cost8">#REF!</definedName>
    <definedName name="cost9" localSheetId="5">#REF!</definedName>
    <definedName name="cost9">#REF!</definedName>
    <definedName name="LLOOO" localSheetId="5">#REF!</definedName>
    <definedName name="LLOOO">#REF!</definedName>
    <definedName name="_xlnm.Print_Area" localSheetId="6">#REF!</definedName>
    <definedName name="_xlnm.Print_Area" localSheetId="2">'ปร.4  (ก)'!$A$1:$J$25</definedName>
    <definedName name="_xlnm.Print_Area" localSheetId="5">'ปร.4  (ก) ฟอร์มเปล่า'!$A$1:$J$25</definedName>
    <definedName name="_xlnm.Print_Area" localSheetId="1">'ปร.5 (ก)'!$A$1:$V$34</definedName>
    <definedName name="_xlnm.Print_Area" localSheetId="4">'ปร.5 (ก) ฟอร์เปล่า'!$A$1:$V$35</definedName>
    <definedName name="_xlnm.Print_Area" localSheetId="0">ปร.6!$A$1:$V$36</definedName>
    <definedName name="_xlnm.Print_Area" localSheetId="3">'ปร.6 ฟอร์มเปล่า'!$A$1:$V$36</definedName>
    <definedName name="_xlnm.Print_Area" localSheetId="7">#REF!</definedName>
    <definedName name="_xlnm.Print_Area">#REF!</definedName>
    <definedName name="PRINT_AREA_MI" localSheetId="5">#REF!</definedName>
    <definedName name="PRINT_AREA_MI" localSheetId="4">#REF!</definedName>
    <definedName name="PRINT_AREA_MI" localSheetId="3">#REF!</definedName>
    <definedName name="PRINT_AREA_MI">#REF!</definedName>
    <definedName name="_xlnm.Print_Titles" localSheetId="2">'ปร.4  (ก)'!$1:$9</definedName>
    <definedName name="_xlnm.Print_Titles" localSheetId="5">'ปร.4  (ก) ฟอร์มเปล่า'!$1:$9</definedName>
    <definedName name="กกกกก" localSheetId="5">#REF!</definedName>
    <definedName name="กกกกก" localSheetId="4">#REF!</definedName>
    <definedName name="กกกกก" localSheetId="3">#REF!</definedName>
    <definedName name="กกกกก">#REF!</definedName>
    <definedName name="งานทั่วไป" localSheetId="5">[1]ภูมิทัศน์!#REF!</definedName>
    <definedName name="งานทั่วไป" localSheetId="4">[2]ภูมิทัศน์!#REF!</definedName>
    <definedName name="งานทั่วไป" localSheetId="3">[2]ภูมิทัศน์!#REF!</definedName>
    <definedName name="งานทั่วไป">[1]ภูมิทัศน์!#REF!</definedName>
    <definedName name="งานบัวเชิงผนัง" localSheetId="5">[1]ภูมิทัศน์!#REF!</definedName>
    <definedName name="งานบัวเชิงผนัง" localSheetId="4">[2]ภูมิทัศน์!#REF!</definedName>
    <definedName name="งานบัวเชิงผนัง" localSheetId="3">[2]ภูมิทัศน์!#REF!</definedName>
    <definedName name="งานบัวเชิงผนัง">[1]ภูมิทัศน์!#REF!</definedName>
    <definedName name="งานประตูหน้าต่าง" localSheetId="5">[1]ภูมิทัศน์!#REF!</definedName>
    <definedName name="งานประตูหน้าต่าง" localSheetId="4">[2]ภูมิทัศน์!#REF!</definedName>
    <definedName name="งานประตูหน้าต่าง" localSheetId="3">[2]ภูมิทัศน์!#REF!</definedName>
    <definedName name="งานประตูหน้าต่าง">[1]ภูมิทัศน์!#REF!</definedName>
    <definedName name="งานผนัง" localSheetId="5">[1]ภูมิทัศน์!#REF!</definedName>
    <definedName name="งานผนัง" localSheetId="4">[2]ภูมิทัศน์!#REF!</definedName>
    <definedName name="งานผนัง" localSheetId="3">[2]ภูมิทัศน์!#REF!</definedName>
    <definedName name="งานผนัง">[1]ภูมิทัศน์!#REF!</definedName>
    <definedName name="งานฝ้าเพดาน" localSheetId="5">[1]ภูมิทัศน์!#REF!</definedName>
    <definedName name="งานฝ้าเพดาน" localSheetId="4">[2]ภูมิทัศน์!#REF!</definedName>
    <definedName name="งานฝ้าเพดาน" localSheetId="3">[2]ภูมิทัศน์!#REF!</definedName>
    <definedName name="งานฝ้าเพดาน">[1]ภูมิทัศน์!#REF!</definedName>
    <definedName name="งานพื้น" localSheetId="5">[1]ภูมิทัศน์!#REF!</definedName>
    <definedName name="งานพื้น" localSheetId="4">[2]ภูมิทัศน์!#REF!</definedName>
    <definedName name="งานพื้น" localSheetId="3">[2]ภูมิทัศน์!#REF!</definedName>
    <definedName name="งานพื้น">[1]ภูมิทัศน์!#REF!</definedName>
    <definedName name="งานสุขภัณฑ์" localSheetId="5">[1]ภูมิทัศน์!#REF!</definedName>
    <definedName name="งานสุขภัณฑ์" localSheetId="4">[2]ภูมิทัศน์!#REF!</definedName>
    <definedName name="งานสุขภัณฑ์" localSheetId="3">[2]ภูมิทัศน์!#REF!</definedName>
    <definedName name="งานสุขภัณฑ์">[1]ภูมิทัศน์!#REF!</definedName>
    <definedName name="งานหลังคา" localSheetId="5">[1]ภูมิทัศน์!#REF!</definedName>
    <definedName name="งานหลังคา" localSheetId="4">[2]ภูมิทัศน์!#REF!</definedName>
    <definedName name="งานหลังคา" localSheetId="3">[2]ภูมิทัศน์!#REF!</definedName>
    <definedName name="งานหลังคา">[1]ภูมิทัศน์!#REF!</definedName>
    <definedName name="จัดสร้าง" localSheetId="5">#REF!</definedName>
    <definedName name="จัดสร้าง" localSheetId="4">#REF!</definedName>
    <definedName name="จัดสร้าง" localSheetId="3">#REF!</definedName>
    <definedName name="จัดสร้าง">#REF!</definedName>
    <definedName name="ใช่" localSheetId="5">#REF!</definedName>
    <definedName name="ใช่" localSheetId="4">#REF!</definedName>
    <definedName name="ใช่" localSheetId="3">#REF!</definedName>
    <definedName name="ใช่">#REF!</definedName>
    <definedName name="ดด" localSheetId="5">#REF!</definedName>
    <definedName name="ดด" localSheetId="4">#REF!</definedName>
    <definedName name="ดด" localSheetId="3">#REF!</definedName>
    <definedName name="ดด">#REF!</definedName>
    <definedName name="ปร.4___E30_J30">[3]ปร!$F$29</definedName>
    <definedName name="ฟอร์มเปล่า" localSheetId="5">#REF!</definedName>
    <definedName name="ฟอร์มเปล่า" localSheetId="4">#REF!</definedName>
    <definedName name="ฟอร์มเปล่า" localSheetId="3">#REF!</definedName>
    <definedName name="ฟอร์มเปล่า">#REF!</definedName>
    <definedName name="วววววววว" localSheetId="5">#REF!</definedName>
    <definedName name="วววววววว" localSheetId="4">#REF!</definedName>
    <definedName name="วววววววว" localSheetId="3">#REF!</definedName>
    <definedName name="วววววววว">#REF!</definedName>
    <definedName name="ววววววววว" localSheetId="5">#REF!</definedName>
    <definedName name="ววววววววว" localSheetId="4">#REF!</definedName>
    <definedName name="ววววววววว" localSheetId="3">#REF!</definedName>
    <definedName name="ววววววววว">#REF!</definedName>
    <definedName name="ศาลปกครอง" localSheetId="5">#REF!</definedName>
    <definedName name="ศาลปกครอง">#REF!</definedName>
  </definedNames>
  <calcPr calcId="162913"/>
</workbook>
</file>

<file path=xl/calcChain.xml><?xml version="1.0" encoding="utf-8"?>
<calcChain xmlns="http://schemas.openxmlformats.org/spreadsheetml/2006/main">
  <c r="W17" i="35" l="1"/>
  <c r="AA22" i="34"/>
  <c r="AG20" i="29" l="1"/>
  <c r="AD20" i="29"/>
  <c r="AI19" i="29"/>
  <c r="AD19" i="29"/>
  <c r="AB19" i="29"/>
  <c r="X18" i="29"/>
  <c r="B13" i="23"/>
  <c r="G1569" i="28"/>
  <c r="G1566" i="28"/>
  <c r="D1565" i="28"/>
  <c r="G1565" i="28" s="1"/>
  <c r="D1564" i="28"/>
  <c r="G1564" i="28" s="1"/>
  <c r="G1563" i="28"/>
  <c r="G1560" i="28"/>
  <c r="D1559" i="28"/>
  <c r="G1559" i="28" s="1"/>
  <c r="D1558" i="28"/>
  <c r="G1558" i="28" s="1"/>
  <c r="G1557" i="28"/>
  <c r="G1554" i="28"/>
  <c r="D1553" i="28"/>
  <c r="G1553" i="28" s="1"/>
  <c r="D1552" i="28"/>
  <c r="G1552" i="28" s="1"/>
  <c r="G1551" i="28"/>
  <c r="G1548" i="28"/>
  <c r="D1547" i="28"/>
  <c r="G1547" i="28" s="1"/>
  <c r="D1546" i="28"/>
  <c r="G1546" i="28" s="1"/>
  <c r="G1545" i="28"/>
  <c r="G1542" i="28"/>
  <c r="D1541" i="28"/>
  <c r="G1541" i="28" s="1"/>
  <c r="D1540" i="28"/>
  <c r="G1540" i="28" s="1"/>
  <c r="G1539" i="28"/>
  <c r="G1532" i="28"/>
  <c r="G1530" i="28"/>
  <c r="G1529" i="28"/>
  <c r="G1528" i="28"/>
  <c r="G1527" i="28"/>
  <c r="G1526" i="28"/>
  <c r="G1522" i="28"/>
  <c r="G1521" i="28"/>
  <c r="G1520" i="28"/>
  <c r="G1519" i="28"/>
  <c r="G1518" i="28"/>
  <c r="G1514" i="28"/>
  <c r="G1513" i="28"/>
  <c r="G1512" i="28"/>
  <c r="G1511" i="28"/>
  <c r="G1510" i="28"/>
  <c r="G1506" i="28"/>
  <c r="G1505" i="28"/>
  <c r="G1504" i="28"/>
  <c r="G1503" i="28"/>
  <c r="G1502" i="28"/>
  <c r="G1495" i="28"/>
  <c r="G1493" i="28"/>
  <c r="G1492" i="28"/>
  <c r="G1491" i="28"/>
  <c r="G1490" i="28"/>
  <c r="G1489" i="28"/>
  <c r="G1485" i="28"/>
  <c r="G1484" i="28"/>
  <c r="G1483" i="28"/>
  <c r="G1482" i="28"/>
  <c r="G1481" i="28"/>
  <c r="G1477" i="28"/>
  <c r="G1476" i="28"/>
  <c r="G1475" i="28"/>
  <c r="G1474" i="28"/>
  <c r="G1473" i="28"/>
  <c r="G1469" i="28"/>
  <c r="G1468" i="28"/>
  <c r="G1467" i="28"/>
  <c r="G1466" i="28"/>
  <c r="G1465" i="28"/>
  <c r="G1458" i="28"/>
  <c r="G1452" i="28"/>
  <c r="G1451" i="28"/>
  <c r="G1450" i="28"/>
  <c r="G1449" i="28"/>
  <c r="G1445" i="28"/>
  <c r="G1444" i="28"/>
  <c r="G1443" i="28"/>
  <c r="G1442" i="28"/>
  <c r="G1438" i="28"/>
  <c r="G1437" i="28"/>
  <c r="G1436" i="28"/>
  <c r="G1435" i="28"/>
  <c r="G1431" i="28"/>
  <c r="G1430" i="28"/>
  <c r="G1429" i="28"/>
  <c r="G1428" i="28"/>
  <c r="G1421" i="28"/>
  <c r="G1419" i="28"/>
  <c r="G1418" i="28"/>
  <c r="G1417" i="28"/>
  <c r="G1416" i="28"/>
  <c r="G1412" i="28"/>
  <c r="G1411" i="28"/>
  <c r="G1410" i="28"/>
  <c r="G1409" i="28"/>
  <c r="G1405" i="28"/>
  <c r="G1404" i="28"/>
  <c r="G1403" i="28"/>
  <c r="G1402" i="28"/>
  <c r="G1398" i="28"/>
  <c r="G1397" i="28"/>
  <c r="G1396" i="28"/>
  <c r="G1395" i="28"/>
  <c r="G1391" i="28"/>
  <c r="G1390" i="28"/>
  <c r="G1389" i="28"/>
  <c r="G1388" i="28"/>
  <c r="G1381" i="28"/>
  <c r="G1379" i="28"/>
  <c r="G1378" i="28"/>
  <c r="G1377" i="28"/>
  <c r="G1376" i="28"/>
  <c r="G1372" i="28"/>
  <c r="G1371" i="28"/>
  <c r="G1370" i="28"/>
  <c r="G1369" i="28"/>
  <c r="G1365" i="28"/>
  <c r="G1364" i="28"/>
  <c r="G1363" i="28"/>
  <c r="G1362" i="28"/>
  <c r="G1358" i="28"/>
  <c r="G1357" i="28"/>
  <c r="G1356" i="28"/>
  <c r="G1352" i="28"/>
  <c r="G1351" i="28"/>
  <c r="G1350" i="28"/>
  <c r="G1343" i="28"/>
  <c r="G1339" i="28"/>
  <c r="G1338" i="28"/>
  <c r="G1337" i="28"/>
  <c r="G1333" i="28"/>
  <c r="G1332" i="28"/>
  <c r="G1331" i="28"/>
  <c r="G1327" i="28"/>
  <c r="G1328" i="28" s="1"/>
  <c r="G1326" i="28"/>
  <c r="G1325" i="28"/>
  <c r="G1321" i="28"/>
  <c r="G1322" i="28" s="1"/>
  <c r="G1320" i="28"/>
  <c r="G1319" i="28"/>
  <c r="G1315" i="28"/>
  <c r="G1316" i="28" s="1"/>
  <c r="G1314" i="28"/>
  <c r="G1313" i="28"/>
  <c r="G1306" i="28"/>
  <c r="G1302" i="28"/>
  <c r="G1301" i="28"/>
  <c r="G1300" i="28"/>
  <c r="G1296" i="28"/>
  <c r="G1295" i="28"/>
  <c r="G1294" i="28"/>
  <c r="G1290" i="28"/>
  <c r="G1289" i="28"/>
  <c r="G1288" i="28"/>
  <c r="G1284" i="28"/>
  <c r="G1283" i="28"/>
  <c r="G1282" i="28"/>
  <c r="G1285" i="28" s="1"/>
  <c r="G1278" i="28"/>
  <c r="G1277" i="28"/>
  <c r="G1276" i="28"/>
  <c r="G1269" i="28"/>
  <c r="G1265" i="28"/>
  <c r="G1264" i="28"/>
  <c r="G1263" i="28"/>
  <c r="G1259" i="28"/>
  <c r="G1258" i="28"/>
  <c r="G1257" i="28"/>
  <c r="G1253" i="28"/>
  <c r="G1252" i="28"/>
  <c r="G1251" i="28"/>
  <c r="G1247" i="28"/>
  <c r="G1246" i="28"/>
  <c r="G1245" i="28"/>
  <c r="G1241" i="28"/>
  <c r="G1240" i="28"/>
  <c r="G1239" i="28"/>
  <c r="G1232" i="28"/>
  <c r="G1229" i="28"/>
  <c r="G1228" i="28"/>
  <c r="G1227" i="28"/>
  <c r="G1223" i="28"/>
  <c r="G1222" i="28"/>
  <c r="G1221" i="28"/>
  <c r="G1217" i="28"/>
  <c r="G1216" i="28"/>
  <c r="G1215" i="28"/>
  <c r="G1211" i="28"/>
  <c r="G1210" i="28"/>
  <c r="G1209" i="28"/>
  <c r="G1205" i="28"/>
  <c r="G1204" i="28"/>
  <c r="G1203" i="28"/>
  <c r="G1195" i="28"/>
  <c r="G1173" i="28"/>
  <c r="G1172" i="28"/>
  <c r="G1171" i="28"/>
  <c r="G1167" i="28"/>
  <c r="G1166" i="28"/>
  <c r="G1165" i="28"/>
  <c r="G1158" i="28"/>
  <c r="G1154" i="28"/>
  <c r="G1153" i="28"/>
  <c r="G1152" i="28"/>
  <c r="G1148" i="28"/>
  <c r="G1147" i="28"/>
  <c r="G1146" i="28"/>
  <c r="G1142" i="28"/>
  <c r="G1141" i="28"/>
  <c r="G1140" i="28"/>
  <c r="G1136" i="28"/>
  <c r="G1135" i="28"/>
  <c r="G1134" i="28"/>
  <c r="G1130" i="28"/>
  <c r="G1129" i="28"/>
  <c r="G1128" i="28"/>
  <c r="G1121" i="28"/>
  <c r="G1117" i="28"/>
  <c r="G1116" i="28"/>
  <c r="G1115" i="28"/>
  <c r="G1111" i="28"/>
  <c r="G1110" i="28"/>
  <c r="G1109" i="28"/>
  <c r="G1105" i="28"/>
  <c r="G1104" i="28"/>
  <c r="G1103" i="28"/>
  <c r="G1099" i="28"/>
  <c r="G1098" i="28"/>
  <c r="G1097" i="28"/>
  <c r="G1093" i="28"/>
  <c r="G1092" i="28"/>
  <c r="G1091" i="28"/>
  <c r="G1084" i="28"/>
  <c r="G1078" i="28"/>
  <c r="G1077" i="28"/>
  <c r="G1076" i="28"/>
  <c r="G1075" i="28"/>
  <c r="G1074" i="28"/>
  <c r="G1071" i="28"/>
  <c r="G1070" i="28"/>
  <c r="G1069" i="28"/>
  <c r="G1068" i="28"/>
  <c r="G1067" i="28"/>
  <c r="G1064" i="28"/>
  <c r="G1063" i="28"/>
  <c r="G1062" i="28"/>
  <c r="G1061" i="28"/>
  <c r="G1060" i="28"/>
  <c r="G1057" i="28"/>
  <c r="G1056" i="28"/>
  <c r="G1055" i="28"/>
  <c r="G1054" i="28"/>
  <c r="G1053" i="28"/>
  <c r="G1047" i="28"/>
  <c r="G1041" i="28"/>
  <c r="G1040" i="28"/>
  <c r="G1039" i="28"/>
  <c r="G1038" i="28"/>
  <c r="G1037" i="28"/>
  <c r="G1034" i="28"/>
  <c r="G1033" i="28"/>
  <c r="G1032" i="28"/>
  <c r="G1031" i="28"/>
  <c r="G1030" i="28"/>
  <c r="G1027" i="28"/>
  <c r="G1026" i="28"/>
  <c r="G1025" i="28"/>
  <c r="G1024" i="28"/>
  <c r="G1023" i="28"/>
  <c r="G1020" i="28"/>
  <c r="G1019" i="28"/>
  <c r="G1018" i="28"/>
  <c r="G1017" i="28"/>
  <c r="G1016" i="28"/>
  <c r="G1010" i="28"/>
  <c r="G1007" i="28"/>
  <c r="G1006" i="28"/>
  <c r="G1005" i="28"/>
  <c r="G1004" i="28"/>
  <c r="G1003" i="28"/>
  <c r="G1002" i="28"/>
  <c r="G999" i="28"/>
  <c r="G998" i="28"/>
  <c r="G997" i="28"/>
  <c r="G996" i="28"/>
  <c r="G995" i="28"/>
  <c r="G994" i="28"/>
  <c r="G991" i="28"/>
  <c r="G990" i="28"/>
  <c r="G989" i="28"/>
  <c r="G988" i="28"/>
  <c r="G987" i="28"/>
  <c r="G986" i="28"/>
  <c r="G983" i="28"/>
  <c r="G982" i="28"/>
  <c r="G981" i="28"/>
  <c r="G980" i="28"/>
  <c r="G979" i="28"/>
  <c r="G978" i="28"/>
  <c r="G972" i="28"/>
  <c r="G970" i="28"/>
  <c r="G969" i="28"/>
  <c r="G968" i="28"/>
  <c r="G967" i="28"/>
  <c r="G966" i="28"/>
  <c r="G965" i="28"/>
  <c r="G962" i="28"/>
  <c r="G961" i="28"/>
  <c r="G960" i="28"/>
  <c r="G959" i="28"/>
  <c r="G958" i="28"/>
  <c r="G957" i="28"/>
  <c r="G954" i="28"/>
  <c r="G953" i="28"/>
  <c r="G952" i="28"/>
  <c r="G951" i="28"/>
  <c r="G950" i="28"/>
  <c r="G949" i="28"/>
  <c r="G946" i="28"/>
  <c r="G945" i="28"/>
  <c r="G944" i="28"/>
  <c r="G943" i="28"/>
  <c r="G942" i="28"/>
  <c r="G935" i="28"/>
  <c r="G933" i="28"/>
  <c r="G932" i="28"/>
  <c r="G931" i="28"/>
  <c r="G930" i="28"/>
  <c r="G929" i="28"/>
  <c r="G928" i="28"/>
  <c r="G925" i="28"/>
  <c r="G924" i="28"/>
  <c r="G923" i="28"/>
  <c r="G922" i="28"/>
  <c r="G921" i="28"/>
  <c r="G920" i="28"/>
  <c r="G917" i="28"/>
  <c r="G916" i="28"/>
  <c r="G915" i="28"/>
  <c r="G914" i="28"/>
  <c r="G913" i="28"/>
  <c r="G912" i="28"/>
  <c r="G909" i="28"/>
  <c r="G908" i="28"/>
  <c r="G907" i="28"/>
  <c r="G906" i="28"/>
  <c r="G905" i="28"/>
  <c r="G904" i="28"/>
  <c r="G898" i="28"/>
  <c r="G896" i="28"/>
  <c r="G895" i="28"/>
  <c r="G894" i="28"/>
  <c r="G893" i="28"/>
  <c r="G892" i="28"/>
  <c r="G891" i="28"/>
  <c r="G888" i="28"/>
  <c r="G887" i="28"/>
  <c r="G886" i="28"/>
  <c r="G885" i="28"/>
  <c r="G884" i="28"/>
  <c r="G883" i="28"/>
  <c r="G880" i="28"/>
  <c r="G879" i="28"/>
  <c r="G878" i="28"/>
  <c r="G877" i="28"/>
  <c r="G876" i="28"/>
  <c r="G875" i="28"/>
  <c r="G872" i="28"/>
  <c r="G871" i="28"/>
  <c r="G870" i="28"/>
  <c r="G869" i="28"/>
  <c r="G868" i="28"/>
  <c r="G867" i="28"/>
  <c r="G861" i="28"/>
  <c r="G859" i="28"/>
  <c r="G858" i="28"/>
  <c r="G857" i="28"/>
  <c r="G856" i="28"/>
  <c r="G855" i="28"/>
  <c r="G854" i="28"/>
  <c r="G851" i="28"/>
  <c r="G850" i="28"/>
  <c r="G849" i="28"/>
  <c r="G848" i="28"/>
  <c r="G847" i="28"/>
  <c r="G846" i="28"/>
  <c r="G843" i="28"/>
  <c r="G842" i="28"/>
  <c r="G841" i="28"/>
  <c r="G840" i="28"/>
  <c r="G839" i="28"/>
  <c r="G838" i="28"/>
  <c r="G837" i="28"/>
  <c r="G836" i="28"/>
  <c r="G833" i="28"/>
  <c r="G832" i="28"/>
  <c r="G831" i="28"/>
  <c r="G830" i="28"/>
  <c r="G829" i="28"/>
  <c r="G828" i="28"/>
  <c r="G827" i="28"/>
  <c r="G821" i="28"/>
  <c r="G819" i="28"/>
  <c r="G818" i="28"/>
  <c r="G817" i="28"/>
  <c r="G816" i="28"/>
  <c r="G815" i="28"/>
  <c r="G814" i="28"/>
  <c r="G811" i="28"/>
  <c r="G810" i="28"/>
  <c r="G809" i="28"/>
  <c r="G808" i="28"/>
  <c r="G807" i="28"/>
  <c r="G806" i="28"/>
  <c r="G803" i="28"/>
  <c r="G802" i="28"/>
  <c r="G801" i="28"/>
  <c r="G800" i="28"/>
  <c r="G797" i="28"/>
  <c r="G796" i="28"/>
  <c r="G795" i="28"/>
  <c r="G792" i="28"/>
  <c r="G791" i="28"/>
  <c r="G790" i="28"/>
  <c r="G783" i="28"/>
  <c r="G779" i="28"/>
  <c r="G778" i="28"/>
  <c r="G777" i="28"/>
  <c r="G776" i="28"/>
  <c r="G775" i="28"/>
  <c r="G771" i="28"/>
  <c r="G770" i="28"/>
  <c r="G769" i="28"/>
  <c r="G768" i="28"/>
  <c r="G767" i="28"/>
  <c r="G763" i="28"/>
  <c r="G762" i="28"/>
  <c r="G761" i="28"/>
  <c r="G760" i="28"/>
  <c r="G756" i="28"/>
  <c r="G755" i="28"/>
  <c r="G754" i="28"/>
  <c r="G753" i="28"/>
  <c r="G746" i="28"/>
  <c r="G744" i="28"/>
  <c r="G743" i="28"/>
  <c r="G742" i="28"/>
  <c r="G741" i="28"/>
  <c r="G737" i="28"/>
  <c r="G736" i="28"/>
  <c r="G735" i="28"/>
  <c r="G734" i="28"/>
  <c r="G730" i="28"/>
  <c r="G729" i="28"/>
  <c r="G728" i="28"/>
  <c r="G727" i="28"/>
  <c r="G723" i="28"/>
  <c r="G722" i="28"/>
  <c r="G721" i="28"/>
  <c r="G720" i="28"/>
  <c r="G716" i="28"/>
  <c r="G715" i="28"/>
  <c r="G714" i="28"/>
  <c r="G713" i="28"/>
  <c r="G706" i="28"/>
  <c r="G703" i="28"/>
  <c r="G702" i="28"/>
  <c r="G701" i="28"/>
  <c r="G700" i="28"/>
  <c r="G696" i="28"/>
  <c r="G695" i="28"/>
  <c r="G694" i="28"/>
  <c r="G690" i="28"/>
  <c r="G689" i="28"/>
  <c r="G688" i="28"/>
  <c r="G684" i="28"/>
  <c r="G683" i="28"/>
  <c r="G682" i="28"/>
  <c r="G678" i="28"/>
  <c r="G677" i="28"/>
  <c r="G676" i="28"/>
  <c r="G669" i="28"/>
  <c r="G665" i="28"/>
  <c r="G664" i="28"/>
  <c r="G663" i="28"/>
  <c r="G659" i="28"/>
  <c r="G658" i="28"/>
  <c r="G657" i="28"/>
  <c r="G653" i="28"/>
  <c r="G652" i="28"/>
  <c r="G651" i="28"/>
  <c r="G647" i="28"/>
  <c r="G646" i="28"/>
  <c r="G645" i="28"/>
  <c r="G641" i="28"/>
  <c r="G640" i="28"/>
  <c r="G639" i="28"/>
  <c r="G632" i="28"/>
  <c r="G628" i="28"/>
  <c r="G627" i="28"/>
  <c r="G626" i="28"/>
  <c r="G622" i="28"/>
  <c r="G621" i="28"/>
  <c r="G620" i="28"/>
  <c r="G616" i="28"/>
  <c r="G615" i="28"/>
  <c r="G614" i="28"/>
  <c r="G610" i="28"/>
  <c r="G609" i="28"/>
  <c r="G608" i="28"/>
  <c r="G611" i="28" s="1"/>
  <c r="G604" i="28"/>
  <c r="G603" i="28"/>
  <c r="G602" i="28"/>
  <c r="G595" i="28"/>
  <c r="G591" i="28"/>
  <c r="G590" i="28"/>
  <c r="G589" i="28"/>
  <c r="G585" i="28"/>
  <c r="G584" i="28"/>
  <c r="G583" i="28"/>
  <c r="G579" i="28"/>
  <c r="G578" i="28"/>
  <c r="G577" i="28"/>
  <c r="G573" i="28"/>
  <c r="G572" i="28"/>
  <c r="G571" i="28"/>
  <c r="G567" i="28"/>
  <c r="G566" i="28"/>
  <c r="G565" i="28"/>
  <c r="G558" i="28"/>
  <c r="G554" i="28"/>
  <c r="G553" i="28"/>
  <c r="G552" i="28"/>
  <c r="G548" i="28"/>
  <c r="G547" i="28"/>
  <c r="G546" i="28"/>
  <c r="G542" i="28"/>
  <c r="G541" i="28"/>
  <c r="G540" i="28"/>
  <c r="G536" i="28"/>
  <c r="G535" i="28"/>
  <c r="G534" i="28"/>
  <c r="G530" i="28"/>
  <c r="G529" i="28"/>
  <c r="G528" i="28"/>
  <c r="G521" i="28"/>
  <c r="G517" i="28"/>
  <c r="G516" i="28"/>
  <c r="G515" i="28"/>
  <c r="G511" i="28"/>
  <c r="G510" i="28"/>
  <c r="G509" i="28"/>
  <c r="G505" i="28"/>
  <c r="G504" i="28"/>
  <c r="G503" i="28"/>
  <c r="G499" i="28"/>
  <c r="G498" i="28"/>
  <c r="G497" i="28"/>
  <c r="G493" i="28"/>
  <c r="G492" i="28"/>
  <c r="G491" i="28"/>
  <c r="G484" i="28"/>
  <c r="G480" i="28"/>
  <c r="G479" i="28"/>
  <c r="G478" i="28"/>
  <c r="G474" i="28"/>
  <c r="G473" i="28"/>
  <c r="G472" i="28"/>
  <c r="G468" i="28"/>
  <c r="G467" i="28"/>
  <c r="G466" i="28"/>
  <c r="G469" i="28" s="1"/>
  <c r="G462" i="28"/>
  <c r="G461" i="28"/>
  <c r="G460" i="28"/>
  <c r="G463" i="28" s="1"/>
  <c r="G456" i="28"/>
  <c r="G455" i="28"/>
  <c r="G454" i="28"/>
  <c r="G447" i="28"/>
  <c r="G444" i="28"/>
  <c r="G443" i="28"/>
  <c r="G442" i="28"/>
  <c r="G438" i="28"/>
  <c r="G437" i="28"/>
  <c r="G436" i="28"/>
  <c r="G439" i="28" s="1"/>
  <c r="G432" i="28"/>
  <c r="G431" i="28"/>
  <c r="G430" i="28"/>
  <c r="G426" i="28"/>
  <c r="G425" i="28"/>
  <c r="G424" i="28"/>
  <c r="G420" i="28"/>
  <c r="G419" i="28"/>
  <c r="G418" i="28"/>
  <c r="G410" i="28"/>
  <c r="G407" i="28"/>
  <c r="G406" i="28"/>
  <c r="G405" i="28"/>
  <c r="G404" i="28"/>
  <c r="G403" i="28"/>
  <c r="G400" i="28"/>
  <c r="G399" i="28"/>
  <c r="G398" i="28"/>
  <c r="G397" i="28"/>
  <c r="G396" i="28"/>
  <c r="G395" i="28"/>
  <c r="G392" i="28"/>
  <c r="G391" i="28"/>
  <c r="G390" i="28"/>
  <c r="G389" i="28"/>
  <c r="G388" i="28"/>
  <c r="G387" i="28"/>
  <c r="G386" i="28"/>
  <c r="G383" i="28"/>
  <c r="G382" i="28"/>
  <c r="G381" i="28"/>
  <c r="G380" i="28"/>
  <c r="G379" i="28"/>
  <c r="G378" i="28"/>
  <c r="G377" i="28"/>
  <c r="G371" i="28"/>
  <c r="G368" i="28"/>
  <c r="G367" i="28"/>
  <c r="G366" i="28"/>
  <c r="G365" i="28"/>
  <c r="G364" i="28"/>
  <c r="G361" i="28"/>
  <c r="G360" i="28"/>
  <c r="G359" i="28"/>
  <c r="G358" i="28"/>
  <c r="G357" i="28"/>
  <c r="G356" i="28"/>
  <c r="G353" i="28"/>
  <c r="G352" i="28"/>
  <c r="G351" i="28"/>
  <c r="G350" i="28"/>
  <c r="G349" i="28"/>
  <c r="G348" i="28"/>
  <c r="G345" i="28"/>
  <c r="G344" i="28"/>
  <c r="G343" i="28"/>
  <c r="G342" i="28"/>
  <c r="G341" i="28"/>
  <c r="G340" i="28"/>
  <c r="G334" i="28"/>
  <c r="G332" i="28"/>
  <c r="G331" i="28"/>
  <c r="G330" i="28"/>
  <c r="G329" i="28"/>
  <c r="G328" i="28"/>
  <c r="G327" i="28"/>
  <c r="G324" i="28"/>
  <c r="G323" i="28"/>
  <c r="G322" i="28"/>
  <c r="G321" i="28"/>
  <c r="G320" i="28"/>
  <c r="G319" i="28"/>
  <c r="G316" i="28"/>
  <c r="G315" i="28"/>
  <c r="G314" i="28"/>
  <c r="G313" i="28"/>
  <c r="G312" i="28"/>
  <c r="G311" i="28"/>
  <c r="G308" i="28"/>
  <c r="G307" i="28"/>
  <c r="G306" i="28"/>
  <c r="G305" i="28"/>
  <c r="G304" i="28"/>
  <c r="G303" i="28"/>
  <c r="G297" i="28"/>
  <c r="G295" i="28"/>
  <c r="G294" i="28"/>
  <c r="G293" i="28"/>
  <c r="G292" i="28"/>
  <c r="G291" i="28"/>
  <c r="G290" i="28"/>
  <c r="G287" i="28"/>
  <c r="G286" i="28"/>
  <c r="G285" i="28"/>
  <c r="G284" i="28"/>
  <c r="G283" i="28"/>
  <c r="G282" i="28"/>
  <c r="G279" i="28"/>
  <c r="G278" i="28"/>
  <c r="G277" i="28"/>
  <c r="G276" i="28"/>
  <c r="G275" i="28"/>
  <c r="G274" i="28"/>
  <c r="G271" i="28"/>
  <c r="G270" i="28"/>
  <c r="G269" i="28"/>
  <c r="G268" i="28"/>
  <c r="G267" i="28"/>
  <c r="G266" i="28"/>
  <c r="G260" i="28"/>
  <c r="G257" i="28"/>
  <c r="G256" i="28"/>
  <c r="G255" i="28"/>
  <c r="G254" i="28"/>
  <c r="G251" i="28"/>
  <c r="G250" i="28"/>
  <c r="G249" i="28"/>
  <c r="G248" i="28"/>
  <c r="G247" i="28"/>
  <c r="G244" i="28"/>
  <c r="G243" i="28"/>
  <c r="G242" i="28"/>
  <c r="G241" i="28"/>
  <c r="G238" i="28"/>
  <c r="G237" i="28"/>
  <c r="G236" i="28"/>
  <c r="G235" i="28"/>
  <c r="G232" i="28"/>
  <c r="G231" i="28"/>
  <c r="G230" i="28"/>
  <c r="G223" i="28"/>
  <c r="G217" i="28"/>
  <c r="G216" i="28"/>
  <c r="G215" i="28"/>
  <c r="G214" i="28"/>
  <c r="G213" i="28"/>
  <c r="G210" i="28"/>
  <c r="G209" i="28"/>
  <c r="G208" i="28"/>
  <c r="G207" i="28"/>
  <c r="G206" i="28"/>
  <c r="G203" i="28"/>
  <c r="G202" i="28"/>
  <c r="G201" i="28"/>
  <c r="G200" i="28"/>
  <c r="G199" i="28"/>
  <c r="G196" i="28"/>
  <c r="G195" i="28"/>
  <c r="G194" i="28"/>
  <c r="G193" i="28"/>
  <c r="G192" i="28"/>
  <c r="G186" i="28"/>
  <c r="G181" i="28"/>
  <c r="G180" i="28"/>
  <c r="G179" i="28"/>
  <c r="G178" i="28"/>
  <c r="G177" i="28"/>
  <c r="G174" i="28"/>
  <c r="G173" i="28"/>
  <c r="G172" i="28"/>
  <c r="G171" i="28"/>
  <c r="G170" i="28"/>
  <c r="G167" i="28"/>
  <c r="G166" i="28"/>
  <c r="G165" i="28"/>
  <c r="G164" i="28"/>
  <c r="G163" i="28"/>
  <c r="G160" i="28"/>
  <c r="G159" i="28"/>
  <c r="G158" i="28"/>
  <c r="G157" i="28"/>
  <c r="G156" i="28"/>
  <c r="G149" i="28"/>
  <c r="D144" i="28"/>
  <c r="D145" i="28" s="1"/>
  <c r="G145" i="28" s="1"/>
  <c r="D139" i="28"/>
  <c r="D134" i="28"/>
  <c r="D136" i="28" s="1"/>
  <c r="G136" i="28" s="1"/>
  <c r="G130" i="28"/>
  <c r="G131" i="28" s="1"/>
  <c r="G126" i="28"/>
  <c r="G125" i="28"/>
  <c r="G124" i="28"/>
  <c r="G123" i="28"/>
  <c r="G122" i="28"/>
  <c r="G121" i="28"/>
  <c r="G120" i="28"/>
  <c r="G119" i="28"/>
  <c r="G112" i="28"/>
  <c r="G109" i="28"/>
  <c r="G108" i="28"/>
  <c r="G107" i="28"/>
  <c r="G106" i="28"/>
  <c r="G105" i="28"/>
  <c r="G101" i="28"/>
  <c r="G100" i="28"/>
  <c r="G99" i="28"/>
  <c r="G98" i="28"/>
  <c r="G97" i="28"/>
  <c r="G93" i="28"/>
  <c r="G92" i="28"/>
  <c r="G91" i="28"/>
  <c r="G74" i="28"/>
  <c r="G70" i="28"/>
  <c r="G69" i="28"/>
  <c r="G68" i="28"/>
  <c r="G64" i="28"/>
  <c r="G63" i="28"/>
  <c r="G62" i="28"/>
  <c r="G58" i="28"/>
  <c r="G57" i="28"/>
  <c r="G56" i="28"/>
  <c r="G52" i="28"/>
  <c r="G51" i="28"/>
  <c r="G50" i="28"/>
  <c r="G46" i="28"/>
  <c r="G45" i="28"/>
  <c r="G44" i="28"/>
  <c r="G33" i="28"/>
  <c r="G32" i="28"/>
  <c r="G31" i="28"/>
  <c r="G27" i="28"/>
  <c r="G26" i="28"/>
  <c r="G25" i="28"/>
  <c r="G21" i="28"/>
  <c r="G20" i="28"/>
  <c r="G19" i="28"/>
  <c r="G15" i="28"/>
  <c r="G14" i="28"/>
  <c r="G13" i="28"/>
  <c r="F10" i="28"/>
  <c r="F65" i="28" s="1"/>
  <c r="G65" i="28" s="1"/>
  <c r="G9" i="28"/>
  <c r="G8" i="28"/>
  <c r="G7" i="28"/>
  <c r="G793" i="28" l="1"/>
  <c r="G820" i="28"/>
  <c r="G1042" i="28"/>
  <c r="G1112" i="28"/>
  <c r="G1224" i="28"/>
  <c r="G1254" i="28"/>
  <c r="G1432" i="28"/>
  <c r="G1549" i="28"/>
  <c r="G691" i="28"/>
  <c r="G844" i="28"/>
  <c r="G457" i="28"/>
  <c r="G481" i="28"/>
  <c r="G568" i="28"/>
  <c r="G592" i="28"/>
  <c r="G605" i="28"/>
  <c r="G629" i="28"/>
  <c r="G1174" i="28"/>
  <c r="G66" i="28"/>
  <c r="G475" i="28"/>
  <c r="G218" i="28"/>
  <c r="G239" i="28"/>
  <c r="G245" i="28"/>
  <c r="G252" i="28"/>
  <c r="G393" i="28"/>
  <c r="G427" i="28"/>
  <c r="G272" i="28"/>
  <c r="G288" i="28"/>
  <c r="G506" i="28"/>
  <c r="G537" i="28"/>
  <c r="G1340" i="28"/>
  <c r="G623" i="28"/>
  <c r="G679" i="28"/>
  <c r="G918" i="28"/>
  <c r="G955" i="28"/>
  <c r="G992" i="28"/>
  <c r="G1028" i="28"/>
  <c r="G1035" i="28"/>
  <c r="G1065" i="28"/>
  <c r="G1100" i="28"/>
  <c r="G1131" i="28"/>
  <c r="G1155" i="28"/>
  <c r="G1168" i="28"/>
  <c r="G1242" i="28"/>
  <c r="G1266" i="28"/>
  <c r="G1334" i="28"/>
  <c r="G549" i="28"/>
  <c r="G617" i="28"/>
  <c r="G1478" i="28"/>
  <c r="F47" i="28"/>
  <c r="G47" i="28" s="1"/>
  <c r="F71" i="28"/>
  <c r="G71" i="28" s="1"/>
  <c r="G72" i="28" s="1"/>
  <c r="G309" i="28"/>
  <c r="G333" i="28"/>
  <c r="G369" i="28"/>
  <c r="G860" i="28"/>
  <c r="G897" i="28"/>
  <c r="G934" i="28"/>
  <c r="G971" i="28"/>
  <c r="G1079" i="28"/>
  <c r="G1143" i="28"/>
  <c r="G1212" i="28"/>
  <c r="G1297" i="28"/>
  <c r="F28" i="28"/>
  <c r="G28" i="28" s="1"/>
  <c r="G29" i="28" s="1"/>
  <c r="G175" i="28"/>
  <c r="G258" i="28"/>
  <c r="G280" i="28"/>
  <c r="G325" i="28"/>
  <c r="G362" i="28"/>
  <c r="G401" i="28"/>
  <c r="G433" i="28"/>
  <c r="G500" i="28"/>
  <c r="G531" i="28"/>
  <c r="G555" i="28"/>
  <c r="G586" i="28"/>
  <c r="G654" i="28"/>
  <c r="G685" i="28"/>
  <c r="G704" i="28"/>
  <c r="G780" i="28"/>
  <c r="G812" i="28"/>
  <c r="G852" i="28"/>
  <c r="G889" i="28"/>
  <c r="G1000" i="28"/>
  <c r="G1058" i="28"/>
  <c r="G1106" i="28"/>
  <c r="G1137" i="28"/>
  <c r="G1206" i="28"/>
  <c r="G1230" i="28"/>
  <c r="G1260" i="28"/>
  <c r="G1291" i="28"/>
  <c r="G1359" i="28"/>
  <c r="G1453" i="28"/>
  <c r="G1515" i="28"/>
  <c r="F16" i="28"/>
  <c r="G16" i="28" s="1"/>
  <c r="G17" i="28" s="1"/>
  <c r="G182" i="28"/>
  <c r="G204" i="28"/>
  <c r="G494" i="28"/>
  <c r="G518" i="28"/>
  <c r="G580" i="28"/>
  <c r="G648" i="28"/>
  <c r="G731" i="28"/>
  <c r="G738" i="28"/>
  <c r="G1353" i="28"/>
  <c r="G1366" i="28"/>
  <c r="G1373" i="28"/>
  <c r="G1380" i="28"/>
  <c r="G1523" i="28"/>
  <c r="G1543" i="28"/>
  <c r="F59" i="28"/>
  <c r="G59" i="28" s="1"/>
  <c r="D135" i="28"/>
  <c r="G135" i="28" s="1"/>
  <c r="G161" i="28"/>
  <c r="G233" i="28"/>
  <c r="G346" i="28"/>
  <c r="G384" i="28"/>
  <c r="G421" i="28"/>
  <c r="G445" i="28"/>
  <c r="G512" i="28"/>
  <c r="G543" i="28"/>
  <c r="G574" i="28"/>
  <c r="G642" i="28"/>
  <c r="G666" i="28"/>
  <c r="G697" i="28"/>
  <c r="G757" i="28"/>
  <c r="G764" i="28"/>
  <c r="G798" i="28"/>
  <c r="G834" i="28"/>
  <c r="G873" i="28"/>
  <c r="G910" i="28"/>
  <c r="G947" i="28"/>
  <c r="G984" i="28"/>
  <c r="G1094" i="28"/>
  <c r="G1118" i="28"/>
  <c r="G1149" i="28"/>
  <c r="G1218" i="28"/>
  <c r="G1248" i="28"/>
  <c r="G1279" i="28"/>
  <c r="G1303" i="28"/>
  <c r="G1406" i="28"/>
  <c r="G1413" i="28"/>
  <c r="G1420" i="28"/>
  <c r="G1494" i="28"/>
  <c r="G1531" i="28"/>
  <c r="G1555" i="28"/>
  <c r="G660" i="28"/>
  <c r="G60" i="28"/>
  <c r="G139" i="28"/>
  <c r="D140" i="28"/>
  <c r="G140" i="28" s="1"/>
  <c r="G354" i="28"/>
  <c r="G772" i="28"/>
  <c r="G881" i="28"/>
  <c r="G1561" i="28"/>
  <c r="D146" i="28"/>
  <c r="G146" i="28" s="1"/>
  <c r="G168" i="28"/>
  <c r="G197" i="28"/>
  <c r="G317" i="28"/>
  <c r="G48" i="28"/>
  <c r="G127" i="28"/>
  <c r="D141" i="28"/>
  <c r="G141" i="28" s="1"/>
  <c r="G745" i="28"/>
  <c r="G804" i="28"/>
  <c r="G1392" i="28"/>
  <c r="G1399" i="28"/>
  <c r="G1470" i="28"/>
  <c r="G1567" i="28"/>
  <c r="G144" i="28"/>
  <c r="G211" i="28"/>
  <c r="G296" i="28"/>
  <c r="G408" i="28"/>
  <c r="G926" i="28"/>
  <c r="G1021" i="28"/>
  <c r="G717" i="28"/>
  <c r="G724" i="28"/>
  <c r="G963" i="28"/>
  <c r="G1008" i="28"/>
  <c r="G1072" i="28"/>
  <c r="G1439" i="28"/>
  <c r="G1446" i="28"/>
  <c r="G1486" i="28"/>
  <c r="G1507" i="28"/>
  <c r="G10" i="28"/>
  <c r="G11" i="28" s="1"/>
  <c r="F94" i="28"/>
  <c r="G94" i="28" s="1"/>
  <c r="G95" i="28" s="1"/>
  <c r="F102" i="28"/>
  <c r="G102" i="28" s="1"/>
  <c r="G103" i="28" s="1"/>
  <c r="F110" i="28"/>
  <c r="G110" i="28" s="1"/>
  <c r="G111" i="28" s="1"/>
  <c r="G134" i="28"/>
  <c r="F22" i="28"/>
  <c r="G22" i="28" s="1"/>
  <c r="G23" i="28" s="1"/>
  <c r="F34" i="28"/>
  <c r="G34" i="28" s="1"/>
  <c r="G35" i="28" s="1"/>
  <c r="F53" i="28"/>
  <c r="G53" i="28" s="1"/>
  <c r="G54" i="28" s="1"/>
  <c r="G147" i="28" l="1"/>
  <c r="G137" i="28"/>
  <c r="G142" i="28"/>
  <c r="X5" i="29" l="1"/>
  <c r="AG12" i="29" s="1"/>
  <c r="X24" i="29" l="1"/>
  <c r="AB24" i="29" s="1"/>
  <c r="AG19" i="29"/>
  <c r="K13" i="23"/>
  <c r="R13" i="23" s="1"/>
  <c r="R22" i="23" s="1"/>
  <c r="R23" i="23" s="1"/>
  <c r="AA23" i="23" l="1"/>
  <c r="K12" i="18" s="1"/>
  <c r="K19" i="18" s="1"/>
  <c r="W19" i="18" s="1"/>
  <c r="K20" i="18" s="1"/>
  <c r="F22" i="18" s="1"/>
  <c r="G23" i="23"/>
</calcChain>
</file>

<file path=xl/sharedStrings.xml><?xml version="1.0" encoding="utf-8"?>
<sst xmlns="http://schemas.openxmlformats.org/spreadsheetml/2006/main" count="4904" uniqueCount="735">
  <si>
    <t>มหาวิทยาลัยแม่โจ้</t>
  </si>
  <si>
    <t xml:space="preserve">สถานที่ก่อสร้าง </t>
  </si>
  <si>
    <t xml:space="preserve">แบบเลขที่    </t>
  </si>
  <si>
    <t>ลำดับที่</t>
  </si>
  <si>
    <t>รายการ</t>
  </si>
  <si>
    <t>Factor F</t>
  </si>
  <si>
    <t>หมายเหตุ</t>
  </si>
  <si>
    <t>เงินล่วงหน้าจ่าย….……</t>
  </si>
  <si>
    <t>เงินประกันผลงานหัก..…</t>
  </si>
  <si>
    <t>ดอกเบี้ยเงินกู้……….…..</t>
  </si>
  <si>
    <t>ค่าภาษีมูลค่าเพิ่ม………</t>
  </si>
  <si>
    <t>สรุป</t>
  </si>
  <si>
    <t>ขนาดหรือเนื้อที่อาคาร</t>
  </si>
  <si>
    <t>ตารางเมตร</t>
  </si>
  <si>
    <t>เฉลี่ยราคาประมาณ</t>
  </si>
  <si>
    <t>บาท / ตารางเมตร</t>
  </si>
  <si>
    <t>จำนวน</t>
  </si>
  <si>
    <t>หน่วย</t>
  </si>
  <si>
    <t>ราคาวัสดุ</t>
  </si>
  <si>
    <t>ค่าแรงงาน</t>
  </si>
  <si>
    <t>จำนวนเงิน</t>
  </si>
  <si>
    <t>ชุด</t>
  </si>
  <si>
    <t>หน่วย : บาท</t>
  </si>
  <si>
    <t>ค่าก่อสร้าง</t>
  </si>
  <si>
    <t>แบบสรุปราคากลางงานก่อสร้างอาคาร</t>
  </si>
  <si>
    <t>ชื่อโครงการ / งานก่อสร้าง</t>
  </si>
  <si>
    <t>สถานที่ก่อสร้าง</t>
  </si>
  <si>
    <t>แบบเลขที่</t>
  </si>
  <si>
    <t xml:space="preserve">หน่วยงานเจ้าของโครงการ </t>
  </si>
  <si>
    <t>มกราคม</t>
  </si>
  <si>
    <t>แบบ  ปร. 4  และ ปร.5   ที่แนบ   มีจำนวน</t>
  </si>
  <si>
    <t>กุมภาพันธ์</t>
  </si>
  <si>
    <t>คำนวณราคากลาง   เมื่อวันที่</t>
  </si>
  <si>
    <t>เดือน</t>
  </si>
  <si>
    <t>พ.ศ.</t>
  </si>
  <si>
    <t>มีนาคม</t>
  </si>
  <si>
    <t>เมษายน</t>
  </si>
  <si>
    <t>พฤษภาคม</t>
  </si>
  <si>
    <t>มิถุนายน</t>
  </si>
  <si>
    <t>กรกฎาคม</t>
  </si>
  <si>
    <t>กันยายน</t>
  </si>
  <si>
    <t>รวมค่าก่อสร้างทั้งโครงการ / งานก่อสร้าง</t>
  </si>
  <si>
    <t>ราคากลาง</t>
  </si>
  <si>
    <t>ประธานกรรมการกำหนดราคากลาง</t>
  </si>
  <si>
    <t>กรรมการกำหนดราคากลาง</t>
  </si>
  <si>
    <t>ชื่อโครงการ/งานก่อสร้าง</t>
  </si>
  <si>
    <t>หน่วยงานเจ้าของโครงการ/งานก่อสร้าง</t>
  </si>
  <si>
    <t>กลุ่มงาน / งาน</t>
  </si>
  <si>
    <t>เงื่อนไขการใช้ตาราง Factor F</t>
  </si>
  <si>
    <t>หน่วยงานเจ้าของโครงการ   มหาวิทยาลัยแม่โจ้</t>
  </si>
  <si>
    <t>แบบแสดงรายการ  ปริมาณงาน และราคา</t>
  </si>
  <si>
    <t>ราคาต่อหน่วย</t>
  </si>
  <si>
    <t>รวมค่าวัสดุ
และแรงงาน</t>
  </si>
  <si>
    <t>แบบ ปร. 6  แผ่นที่ 2 / 2</t>
  </si>
  <si>
    <t>คณะกรรมการกำหนดราคากลาง</t>
  </si>
  <si>
    <t>ลงชื่อ …………………………………………………………………………</t>
  </si>
  <si>
    <t xml:space="preserve">     โรงปุ๋ยอินทรีย์สำหรับผลิตปุ๋ยอินทรีย์เชิงเดี่ยวคุณภาพสูงมาตรฐาน IFOAM ในระดับอุตสาหกรรม</t>
  </si>
  <si>
    <t xml:space="preserve">     มหาวิทยาลัยแม่โจ้</t>
  </si>
  <si>
    <t>60  แผ่น</t>
  </si>
  <si>
    <t>(รองศาสตราจารย์ดร.อาณัฐ  ตันโช)</t>
  </si>
  <si>
    <t>(นายจำนงค์  ถาแปง)</t>
  </si>
  <si>
    <t>(นายไพศาล  สงวน)</t>
  </si>
  <si>
    <t>(นายเสกสรรค์  ขวัญศรีวงค์)</t>
  </si>
  <si>
    <t>(นายธนพงษ์  นิยมพงษ์)</t>
  </si>
  <si>
    <t>หน้า</t>
  </si>
  <si>
    <t>แบบ ปร. 6  แผ่นที่ 1 / 1</t>
  </si>
  <si>
    <t>Xxxx</t>
  </si>
  <si>
    <t>(ลงชื่อ)    ……………………………………………………………………………..       ผู้ประมาณราคา</t>
  </si>
  <si>
    <t>ค่างานต้นทุน</t>
  </si>
  <si>
    <t>แบบสรุปค่าก่อสร้าง</t>
  </si>
  <si>
    <t>แบบ ปร. 5(ก)  แผ่นที่ 1 / 1</t>
  </si>
  <si>
    <r>
      <t>คิดเป็นเงินประมาณ</t>
    </r>
    <r>
      <rPr>
        <sz val="14"/>
        <rFont val="Cordia New"/>
        <family val="2"/>
      </rPr>
      <t/>
    </r>
  </si>
  <si>
    <t>รวมค่าก่อสร้างเป็นเงินทั้งสิ้น</t>
  </si>
  <si>
    <t>ตร.ม.</t>
  </si>
  <si>
    <t>สถานที่ก่อสร้าง       ภายในมหาวิทยาลัยแม่โจ้</t>
  </si>
  <si>
    <t>ภายในมหาวิทยาลัยแม่โจ้</t>
  </si>
  <si>
    <t xml:space="preserve">กลุ่มงาน/งาน           สิ่งก่อสร้าง      </t>
  </si>
  <si>
    <t>สิ่งก่อสร้าง</t>
  </si>
  <si>
    <t>รวม</t>
  </si>
  <si>
    <t>แบบ  ปร. 4 (ก)       ที่แนบ  มีจำนวน       2  หน้า</t>
  </si>
  <si>
    <t>ตร.ม</t>
  </si>
  <si>
    <t xml:space="preserve"> -107-</t>
  </si>
  <si>
    <t>ตารางคำนวณหาค่าวัสดุมวลรวมต่อหน่วยของงานก่อสร้าง</t>
  </si>
  <si>
    <t>ราคา/หน่วย</t>
  </si>
  <si>
    <t>ราคารวม</t>
  </si>
  <si>
    <t>(บาท)</t>
  </si>
  <si>
    <t>วัสดุมวลรวมของงานคอนกรีตส่วนผสมต่างๆ</t>
  </si>
  <si>
    <t xml:space="preserve"> </t>
  </si>
  <si>
    <t>คอนกรีตส่วนผสม 1 : 3 : 5 (คอนกรีตหยาบ)</t>
  </si>
  <si>
    <r>
      <t xml:space="preserve"> - ปูนซีเมนต์ปอร์ตแลนด์ </t>
    </r>
    <r>
      <rPr>
        <sz val="11"/>
        <rFont val="AngsanaUPC"/>
        <family val="1"/>
        <charset val="222"/>
      </rPr>
      <t>(เช่น ตราเสือ,งูเห่า,นกอินทรีย์ ฯ)</t>
    </r>
  </si>
  <si>
    <t>กก.</t>
  </si>
  <si>
    <t xml:space="preserve">   มอก.80/2517</t>
  </si>
  <si>
    <t xml:space="preserve"> - ทรายหยาบ</t>
  </si>
  <si>
    <t>ลบ.ม.</t>
  </si>
  <si>
    <t xml:space="preserve"> - หินเบอร์ 1-2</t>
  </si>
  <si>
    <t xml:space="preserve"> - น้ำผสมคอนกรีต</t>
  </si>
  <si>
    <t>ลิตร</t>
  </si>
  <si>
    <t xml:space="preserve">                      รวมคอนกรีต  1 : 3 : 5 </t>
  </si>
  <si>
    <t xml:space="preserve"> =</t>
  </si>
  <si>
    <t xml:space="preserve">  *</t>
  </si>
  <si>
    <r>
      <t xml:space="preserve"> - ปูนซีเมนต์ปอร์ตแลนด์ </t>
    </r>
    <r>
      <rPr>
        <sz val="11"/>
        <rFont val="AngsanaUPC"/>
        <family val="1"/>
        <charset val="222"/>
      </rPr>
      <t>(เช่น ตราช้าง,พญานาค,เพชร ฯ)</t>
    </r>
  </si>
  <si>
    <t xml:space="preserve">   มอก.15/2514</t>
  </si>
  <si>
    <t>คอนกรีตส่วนผสม 1 : 2 : 4</t>
  </si>
  <si>
    <t xml:space="preserve">                      รวมคอนกรีต  1 : 2 : 4</t>
  </si>
  <si>
    <r>
      <t xml:space="preserve"> - ปูนซีเมนต์ปอร์ตแลนด์ประเภท 5 </t>
    </r>
    <r>
      <rPr>
        <sz val="11"/>
        <rFont val="AngsanaUPC"/>
        <family val="1"/>
        <charset val="222"/>
      </rPr>
      <t>(เช่น ตราปลาฉลาม ฯ)</t>
    </r>
  </si>
  <si>
    <t xml:space="preserve"> เมษายน 2549</t>
  </si>
  <si>
    <t xml:space="preserve"> -108-</t>
  </si>
  <si>
    <t>ตารางแสดงวิธีการคำนวณหาค่าวัสดุมวลรวมต่อหน่วยของงานก่อสร้างประเภทต่างๆ</t>
  </si>
  <si>
    <t>วัสดุมวลรวมของงานคอนกรีตตามมาตรฐานกรมโยธาธิการฯ</t>
  </si>
  <si>
    <r>
      <t xml:space="preserve">คอนกรีต ค.1 </t>
    </r>
    <r>
      <rPr>
        <sz val="14"/>
        <rFont val="AngsanaUPC"/>
        <family val="1"/>
        <charset val="222"/>
      </rPr>
      <t>(STRENGTH 180 กก./ตร.ซม.)</t>
    </r>
  </si>
  <si>
    <t xml:space="preserve">                      รวมคอนกรีต ค.1</t>
  </si>
  <si>
    <r>
      <t xml:space="preserve">คอนกรีต ค.2 </t>
    </r>
    <r>
      <rPr>
        <sz val="14"/>
        <rFont val="AngsanaUPC"/>
        <family val="1"/>
        <charset val="222"/>
      </rPr>
      <t>(STRENGTH 240 กก./ตร.ซม.)</t>
    </r>
  </si>
  <si>
    <t xml:space="preserve">                      รวมคอนกรีต ค.2</t>
  </si>
  <si>
    <r>
      <t xml:space="preserve">คอนกรีต ค.3 </t>
    </r>
    <r>
      <rPr>
        <sz val="14"/>
        <rFont val="AngsanaUPC"/>
        <family val="1"/>
        <charset val="222"/>
      </rPr>
      <t>(STRENGTH 300 กก./ตร.ซม.)</t>
    </r>
  </si>
  <si>
    <t xml:space="preserve">                      รวมคอนกรีต ค.3</t>
  </si>
  <si>
    <r>
      <t xml:space="preserve">คอนกรีต ค.4 </t>
    </r>
    <r>
      <rPr>
        <sz val="14"/>
        <rFont val="AngsanaUPC"/>
        <family val="1"/>
        <charset val="222"/>
      </rPr>
      <t>(STRENGTH 350 กก./ตร.ซม.)</t>
    </r>
  </si>
  <si>
    <t xml:space="preserve">                      รวมคอนกรีต ค.4</t>
  </si>
  <si>
    <t xml:space="preserve"> -109-</t>
  </si>
  <si>
    <t>วัสดุมวลรวมของงานคอนกรีตผสมเสร็จ (ด้วยรถผสมปูน)</t>
  </si>
  <si>
    <t xml:space="preserve"> ระยะทาง ไม่เกิน</t>
  </si>
  <si>
    <t xml:space="preserve">  คอนกรีตกำลังอัดประลัยมีอายุ 28 วัน(กก./ตร.ซม.)</t>
  </si>
  <si>
    <t>15 กิโลเมตร</t>
  </si>
  <si>
    <t xml:space="preserve">   - รูปลูกบาศก์ 180 กก./ตร.ซม.และรูปทรงกระบอก 140 กก./ตร.ซม.</t>
  </si>
  <si>
    <t>ราคาของสำนัก</t>
  </si>
  <si>
    <t xml:space="preserve">   - รูปลูกบาศก์ 210 กก./ตร.ซม.และรูปทรงกระบอก 180 กก./ตร.ซม.</t>
  </si>
  <si>
    <t>ดัชนีฯ</t>
  </si>
  <si>
    <t xml:space="preserve">   - รูปลูกบาศก์ 240 กก./ตร.ซม.และรูปทรงกระบอก 210 กก./ตร.ซม.</t>
  </si>
  <si>
    <t>"</t>
  </si>
  <si>
    <t xml:space="preserve">   - รูปลูกบาศก์ 280 กก./ตร.ซม.และรูปทรงกระบอก 240 กก./ตร.ซม.</t>
  </si>
  <si>
    <t xml:space="preserve">   - รูปลูกบาศก์ 320 กก./ตร.ซม.และรูปทรงกระบอก 280 กก./ตร.ซม.</t>
  </si>
  <si>
    <t xml:space="preserve">   - รูปลูกบาศก์ 350 กก./ตร.ซม.และรูปทรงกระบอก300 กก./ตร.ซม.</t>
  </si>
  <si>
    <t xml:space="preserve">   - รูปลูกบาศก์ 380 กก./ตร.ซม.และรูปทรงกระบอก 320 กก./ตร.ซม.</t>
  </si>
  <si>
    <t xml:space="preserve">   - รูปลูกบาศก์ 400 กก./ตร.ซม.และรูปทรงกระบอก 350 กก./ตร.ซม.</t>
  </si>
  <si>
    <t>วัสดุมวลรวมของงานคอนกรีตเททับหน้าพื้นสำเร็จรูป</t>
  </si>
  <si>
    <r>
      <t xml:space="preserve">  คอนกรีตเททับหน้าหนา 5 ซม.</t>
    </r>
    <r>
      <rPr>
        <sz val="14"/>
        <rFont val="AngsanaUPC"/>
        <family val="1"/>
        <charset val="222"/>
      </rPr>
      <t>(ไม่รวมเหล็กเสริมพื้น)</t>
    </r>
  </si>
  <si>
    <t xml:space="preserve">    รวมคอนกรีตเททับหน้าพื้นสำเร็จรูป</t>
  </si>
  <si>
    <r>
      <t xml:space="preserve">  คอนกรีตเททับหน้าหนา 5 ซม.</t>
    </r>
    <r>
      <rPr>
        <sz val="11"/>
        <rFont val="AngsanaUPC"/>
        <family val="1"/>
        <charset val="222"/>
      </rPr>
      <t>(รวมเหล็กเสริมพื้น 6 มม.@ 0.20 ม.#)</t>
    </r>
  </si>
  <si>
    <t xml:space="preserve"> - เหล็กเสริม RB dir 6 มม.</t>
  </si>
  <si>
    <t xml:space="preserve"> - ลวดผูกเหล็กเสริม</t>
  </si>
  <si>
    <t xml:space="preserve">    รวมคอนกรีตเททับหน้าพื้นสำเร็จรูปเสริมเหล็ก</t>
  </si>
  <si>
    <r>
      <t xml:space="preserve">  คอนกรีตเททับหน้าหนา 5 ซม.</t>
    </r>
    <r>
      <rPr>
        <sz val="11"/>
        <rFont val="AngsanaUPC"/>
        <family val="1"/>
        <charset val="222"/>
      </rPr>
      <t>(รวมเหล็กเสริมพื้น 9 มม.@ 0.20 ม.#)</t>
    </r>
  </si>
  <si>
    <t xml:space="preserve"> - เหล็กเสริม RB dir 9 มม.</t>
  </si>
  <si>
    <t xml:space="preserve"> -110-</t>
  </si>
  <si>
    <t>วัสดุมวลรวมของงานคอนกรีตเสาเอ็นและคานทับหลัง</t>
  </si>
  <si>
    <r>
      <t xml:space="preserve">  คอนกรีตเสาเอ็นและคานทับหลัง </t>
    </r>
    <r>
      <rPr>
        <sz val="11"/>
        <rFont val="AngsanaUPC"/>
        <family val="1"/>
        <charset val="222"/>
      </rPr>
      <t>(รวมเหล็กเสริม)</t>
    </r>
  </si>
  <si>
    <t xml:space="preserve"> - ปูนซีเมนต์ผสม(Silica Cement)</t>
  </si>
  <si>
    <t xml:space="preserve"> - ไม้แบบหล่อคอนกรีต+ตะปู</t>
  </si>
  <si>
    <t xml:space="preserve">    รวมคอนกรีตเสาเอ็นและคานทับหลัง ค.ส.ล.</t>
  </si>
  <si>
    <t>เมตร</t>
  </si>
  <si>
    <t>วัสดุมวลรวมของน้ำยากันซึมผสมต่อคอนกรีต</t>
  </si>
  <si>
    <t xml:space="preserve">  น้ำยากันซึมผสมต่อคอนกรีต</t>
  </si>
  <si>
    <t xml:space="preserve"> - น้ำยากันซึม SIKA</t>
  </si>
  <si>
    <t xml:space="preserve">    รวมน้ำยากันซึมผสมต่อคอนกรีต</t>
  </si>
  <si>
    <t>วัสดุมวลรวมของไม้แบบหล่อคอนกรีตต่อ 1 ตารางเมตร</t>
  </si>
  <si>
    <t xml:space="preserve">  ไม้แบบหล่อคอนกรีตทั่วไปเฉลี่ยใช้งาน 50 %</t>
  </si>
  <si>
    <t xml:space="preserve"> - ไม้กระบากขนาด 1" x 6"- 8" ยาว 2.50 - 6.00 เมตร</t>
  </si>
  <si>
    <t>ลบ.ฟ.</t>
  </si>
  <si>
    <t xml:space="preserve"> - ไม้ยางขนาด 1.1/2" x 3" ยาว 2.50 - 6.00 เมตร</t>
  </si>
  <si>
    <t xml:space="preserve"> -  ตะปู</t>
  </si>
  <si>
    <t xml:space="preserve">    รวมไม้แบบหล่อคอนกรีตเฉลี่ยใช้งาน 50 %</t>
  </si>
  <si>
    <t xml:space="preserve">  ไม้แบบหล่อคอนกรีตทั่วไปเฉลี่ยใช้งาน 60 %</t>
  </si>
  <si>
    <t xml:space="preserve">    รวมไม้แบบหล่อคอนกรีตเฉลี่ยใช้งาน 60 %</t>
  </si>
  <si>
    <t xml:space="preserve">  ไม้แบบหล่อคอนกรีตทั่วไปเฉลี่ยใช้งาน 80 %</t>
  </si>
  <si>
    <t xml:space="preserve">    รวมไม้แบบหล่อคอนกรีตเฉลี่ยใช้งาน 80 %</t>
  </si>
  <si>
    <t xml:space="preserve"> -111-</t>
  </si>
  <si>
    <t>วัสดุมวลรวมของงานก่อผนังด้วยวัสดุชนิดต่างๆ</t>
  </si>
  <si>
    <t xml:space="preserve">  แนวปูนก่อหนา</t>
  </si>
  <si>
    <t>ผนังก่อสามัญ(อิฐมอญ)ครึ่งแผ่นอิฐ</t>
  </si>
  <si>
    <t xml:space="preserve"> 1 - 2  ซม.</t>
  </si>
  <si>
    <t xml:space="preserve"> - อิฐสามัญ(อิฐมอญ)ขนาด 3.5 x 7 x 16 ซม.</t>
  </si>
  <si>
    <t>ก้อน</t>
  </si>
  <si>
    <t xml:space="preserve"> - ปูนขาว</t>
  </si>
  <si>
    <t xml:space="preserve">               รวมผนังก่ออิฐสามัญครึ่งแผ่นอิฐ</t>
  </si>
  <si>
    <t>ผนังก่อสามัญ(อิฐมอญ)เต็มแผ่นอิฐ</t>
  </si>
  <si>
    <t>ผนังก่อดินเผาชนิดไม่รับน้ำหนัก(อิฐ 2 รู)ครึ่งแผ่นอิฐ</t>
  </si>
  <si>
    <t xml:space="preserve"> - อิฐดินเผาชนิด 2 รูขนาด 3 x 7 x 16 ซม.</t>
  </si>
  <si>
    <t xml:space="preserve">               รวมผนังก่ออิฐไม่รับน้ำหนักครึ่งแผ่น</t>
  </si>
  <si>
    <t>ผนังก่อดินเผาชนิดไม่รับน้ำหนัก (อิฐ 2 รู)  เต็มแผ่นอิฐ</t>
  </si>
  <si>
    <t xml:space="preserve">               รวมผนังก่ออิฐไม่รับน้ำหนักเต็มแผ่น</t>
  </si>
  <si>
    <t xml:space="preserve"> -112-</t>
  </si>
  <si>
    <t>ผนังก่ออิฐดินเผาชนิดทนไฟ</t>
  </si>
  <si>
    <t xml:space="preserve"> - อิฐดินเผาชนิดทนไฟขนาด 11.5 x 23 x 7.6 ซม.</t>
  </si>
  <si>
    <t xml:space="preserve"> - ปูนซีเมนต์ผสม (Silica Cement)</t>
  </si>
  <si>
    <t xml:space="preserve">               รวมผนังก่ออิฐชนิดทนไฟ</t>
  </si>
  <si>
    <t>ผนังก่อซีเมนต์บล๊อกขนาด 0.07x0.19x0.39 ม.</t>
  </si>
  <si>
    <t xml:space="preserve"> - ซีเมนต์บล็อค (12.5 แผ่น +4%)</t>
  </si>
  <si>
    <t xml:space="preserve">            รวมผนังก่อซีเมนต์บล๊อกหนา 7 ซม.</t>
  </si>
  <si>
    <t>ผนังก่อซีเมนต์บล๊อกขนาด 0.09x0.19x0.39 ม.</t>
  </si>
  <si>
    <t xml:space="preserve">           รวมผนังก่อซีเมนต์บล๊อกหนา 9 ซม.</t>
  </si>
  <si>
    <r>
      <t>ผนังก่อซีเมนต์บล๊อกชนิดระบายอากาศ</t>
    </r>
    <r>
      <rPr>
        <b/>
        <sz val="12"/>
        <rFont val="AngsanaUPC"/>
        <family val="1"/>
        <charset val="222"/>
      </rPr>
      <t>ขนาด 0.09x0.19x0.39 ม.</t>
    </r>
  </si>
  <si>
    <t xml:space="preserve"> - ซีเมนต์บล็อคชนิดระบายอากาศ (12.5 แผ่น +4%)</t>
  </si>
  <si>
    <t xml:space="preserve">    รวมผนังก่อซีเมนต์บล๊อกชนิดระบายอากาศ</t>
  </si>
  <si>
    <t xml:space="preserve"> -113-</t>
  </si>
  <si>
    <t>วัสดุมวลรวมของงานบุผนังด้วยวัสดุสำเร็จรูปต่างๆ</t>
  </si>
  <si>
    <r>
      <t xml:space="preserve">ปูนทรายสำหรับรองพื้นบุวัสดุแผ่นสำเร็จรูป </t>
    </r>
    <r>
      <rPr>
        <sz val="11"/>
        <rFont val="AngsanaUPC"/>
        <family val="1"/>
        <charset val="222"/>
      </rPr>
      <t>(หนา 1.5 ซม.เผื่อวัสดุเสียหายแล้ว)</t>
    </r>
  </si>
  <si>
    <t xml:space="preserve"> - ทรายละเอียด</t>
  </si>
  <si>
    <t xml:space="preserve"> - น้ำผสมปูน</t>
  </si>
  <si>
    <t xml:space="preserve">    รวมปูนทรายรองพื้น(สำหรับปูแผ่นผนังสำเร็จรูป)</t>
  </si>
  <si>
    <r>
      <t xml:space="preserve">ปูนฉาบผิวเรียบ </t>
    </r>
    <r>
      <rPr>
        <sz val="11"/>
        <rFont val="AngsanaUPC"/>
        <family val="1"/>
        <charset val="222"/>
      </rPr>
      <t>(หนา 1.5 ซม.เผื่อวัสดุเสียหายแล้ว)</t>
    </r>
  </si>
  <si>
    <t xml:space="preserve">    รวมปูนฉาบผิวเรียบ</t>
  </si>
  <si>
    <r>
      <t xml:space="preserve">ปูนฉาบผิวซีเมนต์ขัดมันเรียบ </t>
    </r>
    <r>
      <rPr>
        <sz val="11"/>
        <rFont val="AngsanaUPC"/>
        <family val="1"/>
        <charset val="222"/>
      </rPr>
      <t>(หนา 1.5 ซม.เผื่อวัสดุเสียหายแล้ว)</t>
    </r>
  </si>
  <si>
    <t xml:space="preserve">    รวมปูนฉาบผิวซีเมนต์ขัดมันเรียบ</t>
  </si>
  <si>
    <r>
      <t xml:space="preserve">ปูนฉาบผิวซีเมนต์ขัดมันเรียบผสมน้ำยากันซึม </t>
    </r>
    <r>
      <rPr>
        <sz val="11"/>
        <rFont val="AngsanaUPC"/>
        <family val="1"/>
        <charset val="222"/>
      </rPr>
      <t>(หนา 1.5 ซม.เผื่อวัสดุเสียหายแล้ว)</t>
    </r>
  </si>
  <si>
    <t xml:space="preserve">    รวมปูนฉาบผิวซีเมนต์ขัดมันเรียบผสมน้ำยากันซึม</t>
  </si>
  <si>
    <r>
      <t xml:space="preserve">ปูนฉาบผิวสลัดปูนปาดด้วยเกรียง </t>
    </r>
    <r>
      <rPr>
        <sz val="11"/>
        <rFont val="AngsanaUPC"/>
        <family val="1"/>
        <charset val="222"/>
      </rPr>
      <t>(หนา 2 ซม.เผื่อวัสดุเสียหายแล้ว)</t>
    </r>
  </si>
  <si>
    <t xml:space="preserve">    รวมปูนฉาบผิวสลัดปูนปาดด้วยเกรียง</t>
  </si>
  <si>
    <t xml:space="preserve"> -114-</t>
  </si>
  <si>
    <r>
      <t xml:space="preserve">ผนังฉาบปูนผิวกรวดล้าง </t>
    </r>
    <r>
      <rPr>
        <sz val="11"/>
        <rFont val="AngsanaUPC"/>
        <family val="1"/>
        <charset val="222"/>
      </rPr>
      <t>(หนา 1.5 ซม.เผื่อวัสดุเสียหายแล้ว)</t>
    </r>
  </si>
  <si>
    <t xml:space="preserve"> - ปูนซีเมนต์ขาว</t>
  </si>
  <si>
    <t xml:space="preserve"> - กรวดน้ำจืด</t>
  </si>
  <si>
    <t xml:space="preserve"> - สีฝุ่น</t>
  </si>
  <si>
    <t xml:space="preserve">    รวมค่าวัสดุฉาบปูนผิวกรวดล้าง</t>
  </si>
  <si>
    <r>
      <t xml:space="preserve">ผนังฉาบปูนผิวหินล้าง </t>
    </r>
    <r>
      <rPr>
        <sz val="11"/>
        <rFont val="AngsanaUPC"/>
        <family val="1"/>
        <charset val="222"/>
      </rPr>
      <t>(หนา 1.5 ซม.เผื่อวัสดุเสียหายแล้ว)</t>
    </r>
  </si>
  <si>
    <t xml:space="preserve"> - หินเกล็ด</t>
  </si>
  <si>
    <t xml:space="preserve">    รวมค่าวัสดุฉาบปูนผิวหินล้าง</t>
  </si>
  <si>
    <t>ผนังบุกระเบื้องเคลือบขาวขนาด 4"x4"</t>
  </si>
  <si>
    <t xml:space="preserve"> - กระเบื้องเคลือบขาว 4"x4"(เผื่อ = 100+5 แผ่น)</t>
  </si>
  <si>
    <t>แผ่น</t>
  </si>
  <si>
    <t xml:space="preserve"> - ปูนซีเมนต์ขาวยาแนว</t>
  </si>
  <si>
    <t xml:space="preserve"> - WAX</t>
  </si>
  <si>
    <t xml:space="preserve">    รวมผนังบุกระเบื้องเคลือบขาว 4"x4"</t>
  </si>
  <si>
    <t>ผนังบุกระเบื้องเคลือบสีธรรมดาขนาด 4"x4"</t>
  </si>
  <si>
    <t xml:space="preserve"> - กระเบื้องเคลือบสี 4"x4"(เผื่อ = 100+5 แผ่น)</t>
  </si>
  <si>
    <t xml:space="preserve">    รวมผนังบุกระเบื้องเคลือบสี 4"x4"</t>
  </si>
  <si>
    <t xml:space="preserve"> -115-</t>
  </si>
  <si>
    <t>ผนังบุกระเบื้องเคลือบขาวขนาด 8"x8"</t>
  </si>
  <si>
    <t xml:space="preserve"> - กระเบื้องเคลือบขาว 8"x8"(25+3 แผ่น)</t>
  </si>
  <si>
    <t xml:space="preserve"> - ปูนซีเมนต์ผสม  (Silica Cement)</t>
  </si>
  <si>
    <t xml:space="preserve">    รวมผนังบุกระเบื้องเคลือบขาว 8"x8"</t>
  </si>
  <si>
    <t>ผนังบุกระเบื้องเคลือบสีธรรมดาขนาด 8"x8"</t>
  </si>
  <si>
    <t xml:space="preserve"> - กระเบื้องเคลือบสี 8"x8"(25+3 แผ่น)</t>
  </si>
  <si>
    <t xml:space="preserve">    รวมผนังบุกระเบื้องเคลือบสีธรรมดา 8"x8"</t>
  </si>
  <si>
    <t>ผนังบุกระเบื้องเคลือบสีมีลวดลายขนาด 8"x8"</t>
  </si>
  <si>
    <t xml:space="preserve"> - กระเบื้องเคลือบสีลวดลาย 8"x8"(25+3 แผ่น)</t>
  </si>
  <si>
    <t xml:space="preserve">    รวมผนังบุกระเบื้องเคลือบสีมีลวดลาย 8"x8"</t>
  </si>
  <si>
    <t>ผนังบุกระเบื้องเซรามิคเคลือบสีธรรมดาขนาด 8"x10"</t>
  </si>
  <si>
    <t xml:space="preserve"> - กระเบื้องเซรามิคสีธรรมดา 8"x10"(20+3 แผ่น)</t>
  </si>
  <si>
    <t xml:space="preserve">    รวมผนังบุกระเบื้องเซรามิคสีธรรมดา 8"x10"</t>
  </si>
  <si>
    <t xml:space="preserve"> -116-</t>
  </si>
  <si>
    <t>ผนังบุกระเบื้องเซรามิคเคลือบสีมีลวดลายขนาด 8"x10"</t>
  </si>
  <si>
    <t xml:space="preserve"> - กระเบื้องเซรามิคสีมีลวดลาย 8"x10"(20+3 แผ่น)</t>
  </si>
  <si>
    <t xml:space="preserve">    รวมผนังบุกระเบื้องเซรามิคสีมีลวดลาย 8"x10"</t>
  </si>
  <si>
    <t>ผนังบุกระเบื้องเซรามิคเคลือบสีธรรมดาขนาด 12"x12"</t>
  </si>
  <si>
    <t xml:space="preserve"> - กระเบื้องแซรามิคสีธรรมดา 12"x12"(11+3 แผ่น)</t>
  </si>
  <si>
    <t xml:space="preserve">    รวมผนังบุกระเบื้องเซรามิคสีธรรมดา 12"x12"</t>
  </si>
  <si>
    <t>ผนังบุกระเบื้องเซรามิคเคลือบสีมีลวดลายขนาด 12"x12"</t>
  </si>
  <si>
    <t xml:space="preserve"> - กระเบื้องแซรามิคสีมีลวดลาย 12"x12"(11+3 แผ่น)</t>
  </si>
  <si>
    <t xml:space="preserve">    รวมผนังบุกระเบื้องเซรามิคสีมีลวดลาย 12"x12"</t>
  </si>
  <si>
    <t>ผนังบุกระเบื้องเซรามิคไม่เคลือบผิวขนาด 4"x8"</t>
  </si>
  <si>
    <t xml:space="preserve"> - กระเบื้องเซรามิคไม่เคลือบผิว 4"x8"(50+5 แผ่น)</t>
  </si>
  <si>
    <t xml:space="preserve"> - ปูนซีเมนต์ขาวยาแนว + สีฝุ่น</t>
  </si>
  <si>
    <t xml:space="preserve">    รวมผนังบุกระเบื้องเซรามิคไม่เคลือบผิว 4"x8"</t>
  </si>
  <si>
    <t xml:space="preserve"> -117-</t>
  </si>
  <si>
    <t>ผนังบุแผ่นหินอ่อนในประเทศขนาด 2x30x60 ซม.</t>
  </si>
  <si>
    <t xml:space="preserve"> - แผ่นหินอ่อนสีเทา-ขาว</t>
  </si>
  <si>
    <t>เผื่อ 6%</t>
  </si>
  <si>
    <t xml:space="preserve"> - อุปกรณ์ขอยึดแผ่น</t>
  </si>
  <si>
    <t xml:space="preserve">    รวมผนังบุแผ่นหินอ่อนสีเทา-ขาว</t>
  </si>
  <si>
    <t>ผนังบุแผ่นหินแกรนิตในประเทศขนาด 2x30x60 ซม.</t>
  </si>
  <si>
    <t xml:space="preserve"> - แผ่นหินแกรนิตสีเทา-ดำ</t>
  </si>
  <si>
    <t xml:space="preserve"> - ปูนซีเมนต์ขาวยาแนว+สีฝุ่น</t>
  </si>
  <si>
    <t xml:space="preserve">    รวมผนังบุแผ่นหินแกรนิตสีเทา-ดำ</t>
  </si>
  <si>
    <t>ผนังบุกระเบื้องแผ่นหินขัดขนาด 12"x12"</t>
  </si>
  <si>
    <t xml:space="preserve"> - กระเบื้องแผ่นหินขัด 12"x12"(11+3 แผ่น)</t>
  </si>
  <si>
    <t xml:space="preserve">    รวมผนังบุกระเบื้องแผ่นหินขัด 12"x12"</t>
  </si>
  <si>
    <t>ผนังบุกระเบื้องดินเผาด่านเกวียนขนาด 4"x4"</t>
  </si>
  <si>
    <t xml:space="preserve"> - กระเบื้องดินเผาด่านเกวียน 4"x4"(เผื่อ = 100+5 แผ่น)</t>
  </si>
  <si>
    <t xml:space="preserve">    รวมผนังบุกระเบื้องดินเผาด่านเกวียน 4"x4"</t>
  </si>
  <si>
    <t xml:space="preserve"> -118-</t>
  </si>
  <si>
    <t>วัสดุมวลรวมของงานทำผนังเบาด้วยวัสดุสำเร็จรูปต่างๆ</t>
  </si>
  <si>
    <t xml:space="preserve">   ฝาไม้ยางตีซ้อนเกล็ดทางนอน 1/2"x6"โครงคร่าวไม้ยางวาง</t>
  </si>
  <si>
    <t>ตั้งขนาด 1-1/2"x3" ระยะห่าง c/c 0.50 เมตร</t>
  </si>
  <si>
    <t xml:space="preserve"> - ฝาไม้ยางใสลบมุม ขนาด 1/2"x 6"(เผื่อ 10%)</t>
  </si>
  <si>
    <t xml:space="preserve"> - โครงคร่าวไม้ยางใส ขนาด 1-1/2"x 3"(เผื่อ 10%)</t>
  </si>
  <si>
    <t xml:space="preserve"> - ตะปู</t>
  </si>
  <si>
    <t xml:space="preserve">    รวมวัสดุทำฝาไม้ยางซ้อนเกล็ดทางนอน</t>
  </si>
  <si>
    <t xml:space="preserve">   ฝาไม้ยางตีทับเกล็ดทางตั้ง 1/2"x6"โครงคร่าวไม้ยางวางทาง</t>
  </si>
  <si>
    <t>นอนขนาด 1-1/2"x3" ระยะห่าง c/c 0.50 เมตร</t>
  </si>
  <si>
    <t xml:space="preserve">    รวมวัสดุทำฝาไม้ยางตีทับเกล็ดทางตั้ง</t>
  </si>
  <si>
    <t xml:space="preserve">   ฝาไม้ยางตีซ้อนเกล็ดทางนอน 1/2"x6"โครงคร่าวไม้เนื้อแข็ง</t>
  </si>
  <si>
    <t>วางตั้งขนาด 1-1/2"x3" ระยะห่าง c/c 0.50 เมตร</t>
  </si>
  <si>
    <t xml:space="preserve"> - โครงคร่าวไม้เนื้อแข็งใส ขนาด 1-1/2"x 3"(เผื่อ 10%)</t>
  </si>
  <si>
    <t xml:space="preserve">   ฝาไม้ยางตีทับเกล็ดทางตั้ง 1/2"x6"โครงคร่าวไม้เนื้อแข็งวาง</t>
  </si>
  <si>
    <t>ทางนอนขนาด 1-1/2"x3" ระยะห่าง c/c 0.50 เมตร</t>
  </si>
  <si>
    <t xml:space="preserve"> - ฝาไม้ยางใสลบมุม ขนาด 1/2"x 6"</t>
  </si>
  <si>
    <t xml:space="preserve">   ฝาผนังไม้แดงบังใบเซาะร่อง V ขนาด 1/2"x 4" โครงคร่าว</t>
  </si>
  <si>
    <t>ไม้เนื้อแข็งขนาด 1-1/2"x3" ระยะห่าง c/c 0.50 เมตร</t>
  </si>
  <si>
    <t xml:space="preserve"> - ไม้แดงใส บังใบ เซาะร่อง V ขนาด 1/2"x 4"</t>
  </si>
  <si>
    <t>เผื่อ 10%</t>
  </si>
  <si>
    <t xml:space="preserve">    รวมวัสดุทำฝาผนังไม้แดงเซาะร่อง V บุด้านเดียว</t>
  </si>
  <si>
    <t xml:space="preserve"> -119-</t>
  </si>
  <si>
    <t xml:space="preserve">   ฝาผนังไม้สักบังใบเซาะร่อง V  ขนาด 1/2"x 4"  โครงคร่าว</t>
  </si>
  <si>
    <t xml:space="preserve"> - ไม้สักใสบังใบเซาะร่อง V ขนาด 1/2"x 4"</t>
  </si>
  <si>
    <t xml:space="preserve">    รวมวัสดุทำฝาผนังไม้สักเซาะร่อง V บุด้านเดียว</t>
  </si>
  <si>
    <t xml:space="preserve">   ฝาผนังไม้มะค่าบังใบเซาะร่อง V ขนาด 1/2"x 4"โครงคร่าว</t>
  </si>
  <si>
    <t xml:space="preserve"> - ไม้มะค่าใสบังใบเซาะร่อง V ขนาด 1/2"x 4"</t>
  </si>
  <si>
    <t xml:space="preserve">    รวมวัสดุทำฝาผนังไม้มะค่าเซาะร่อง V บุด้านเดียว</t>
  </si>
  <si>
    <t xml:space="preserve">  ผนังไม้อัดยางหนา 4 มม. 4'x8' โครงคร่าวไม้ยาง 1-1/2"x 3"</t>
  </si>
  <si>
    <t>ระยะห่าง c/c 0.40x0.60 เมตร # บุด้านเดียว</t>
  </si>
  <si>
    <t xml:space="preserve"> - ไม้อัดยางหนา 4 มม. ขนาด 4'x 8' (ใช้ภายใน)</t>
  </si>
  <si>
    <t>1 แผ่นคิด 2.40 ตร.ม.</t>
  </si>
  <si>
    <t xml:space="preserve"> - โครงคร่าวไม้ยางใส 3 ด้าน ขนาด 1-1/2"x 3"</t>
  </si>
  <si>
    <t xml:space="preserve">    รวมวัสดุทำผนังไม้อัดยางหนา 4 มม.บุด้านเดียว</t>
  </si>
  <si>
    <t xml:space="preserve">  ผนังไม้อัดยางหนา 4 มม. 4'x8' โครงคร่าวไม้เนื้อแข็งขนาด</t>
  </si>
  <si>
    <t>1-1/2"x 3" ระยะห่าง c/c 0.40x0.60 เมตร # บุด้านเดียว</t>
  </si>
  <si>
    <t xml:space="preserve"> - โครงคร่าวไม้เนื้อแข็งใส 3 ด้าน ขนาด 1-1/2"x 3"</t>
  </si>
  <si>
    <t xml:space="preserve">  ผนังไม้อัดยางหนา 6 มม. 4'x8' โครงคร่าวไม้ยาง 1-1/2"x 3"</t>
  </si>
  <si>
    <t xml:space="preserve"> - ไม้อัดยางหนา 6 มม. ขนาด 4'x 8' (ใช้ภายใน)</t>
  </si>
  <si>
    <t xml:space="preserve">    รวมวัสดุทำผนังไม้อัดยางหนา 6 มม.บุด้านเดียว</t>
  </si>
  <si>
    <t xml:space="preserve"> -120-</t>
  </si>
  <si>
    <t xml:space="preserve">  ผนังไม้อัดยางหนา 6 มม. 4'x8' โครงคร่าวไม้เนื้อแข็งขนาด</t>
  </si>
  <si>
    <t xml:space="preserve">  ผนังไม้อัดยางหนา 10 มม.4'x8' โครงคร่าวไม้ยาง 1-1/2"x 3"</t>
  </si>
  <si>
    <t xml:space="preserve"> - ไม้อัดยางหนา 10 มม. ขนาด 4'x 8' (ใช้ภายใน)</t>
  </si>
  <si>
    <t xml:space="preserve">    รวมวัสดุทำผนังไม้อัดยางหนา 10 มม.บุด้านเดียว</t>
  </si>
  <si>
    <t xml:space="preserve">  ผนังไม้อัดยางหนา 10 มม.4'x8' โครงคร่าวไม้เนื้อแข็งขนาด</t>
  </si>
  <si>
    <t>ระยะห่าง c/c 0.40x0.60 เมตร # บุสองด้าน</t>
  </si>
  <si>
    <t xml:space="preserve"> - โครงคร่าวไม้ยางใส 2 ด้าน ขนาด 1-1/2"x 3"</t>
  </si>
  <si>
    <t xml:space="preserve">    รวมวัสดุทำผนังไม้อัดยางหนา 4 มม.บุสองด้าน</t>
  </si>
  <si>
    <t>1-1/2"x 3" ระยะห่าง c/c 0.40x0.60 เมตร # บุสองด้าน</t>
  </si>
  <si>
    <t xml:space="preserve"> - โครงคร่าวไม้เนื้อแข็งใส 2 ด้าน ขนาด 1-1/2"x 3"</t>
  </si>
  <si>
    <t xml:space="preserve"> -121-</t>
  </si>
  <si>
    <t xml:space="preserve">    รวมวัสดุทำผนังไม้อัดยางหนา 6 มม.บุสองด้าน</t>
  </si>
  <si>
    <t xml:space="preserve">    รวมวัสดุทำผนังไม้อัดยางหนา 10 มม.บุสองด้าน</t>
  </si>
  <si>
    <t xml:space="preserve">  ผนังไม้อัดสักหนา 4 มม.4'x8' โครงคร่าวไม้ยาง 1-1/2"x 3"</t>
  </si>
  <si>
    <t xml:space="preserve"> - ไม้อัดสักหนา 4 มม. ขนาด 4'x 8' (ใช้ภายใน)</t>
  </si>
  <si>
    <t xml:space="preserve">    รวมวัสดุทำผนังไม้อัดสักหนา 4 มม.บุด้านเดียว</t>
  </si>
  <si>
    <t xml:space="preserve"> -122-</t>
  </si>
  <si>
    <t xml:space="preserve">  ผนังไม้อัดสักหนา 4 มม. 4'x8' โครงคร่าวไม้เนื้อแข็งขนาด</t>
  </si>
  <si>
    <t xml:space="preserve">  ผนังไม้อัดสักหนา 6 มม. 4'x8' โครงคร่าวไม้ยาง 1-1/2"x 3"</t>
  </si>
  <si>
    <t xml:space="preserve"> - ไม้อัดสักหนา 6 มม. ขนาด 4'x 8' (ใช้ภายใน)</t>
  </si>
  <si>
    <t xml:space="preserve">    รวมวัสดุทำผนังไม้อัดสักหนา 6 มม.บุด้านเดียว</t>
  </si>
  <si>
    <t xml:space="preserve">  ผนังไม้อัดสักหนา 6 มม. 4'x8' โครงคร่าวไม้เนื้อแข็งขนาด</t>
  </si>
  <si>
    <t xml:space="preserve">  ผนังไม้อัดสักหนา 10 มม.4'x8' โครงคร่าวไม้ยาง 1-1/2"x 3"</t>
  </si>
  <si>
    <t xml:space="preserve"> - ไม้อัดสักหนา 10 มม. ขนาด 4'x 8' (ใช้ภายใน)</t>
  </si>
  <si>
    <t xml:space="preserve">    รวมวัสดุทำผนังไม้อัดสักหนา 10 มม.บุด้านเดียว</t>
  </si>
  <si>
    <t xml:space="preserve">  ผนังไม้อัดสักหนา 10 มม.4'x8' โครงคร่าวไม้เนื้อแข็งขนาด</t>
  </si>
  <si>
    <t xml:space="preserve"> -123-</t>
  </si>
  <si>
    <t xml:space="preserve">  ผนังไม้อัดสักหนา 4 มม. 4'x8' โครงคร่าวไม้ยาง 1-1/2"x 3"</t>
  </si>
  <si>
    <t xml:space="preserve">    รวมวัสดุทำผนังไม้อัดสักหนา 4 มม.บุสองด้าน</t>
  </si>
  <si>
    <t xml:space="preserve">    รวมวัสดุทำผนังไม้อัดสักหนา 6 มม.บุสองด้าน</t>
  </si>
  <si>
    <t xml:space="preserve">  ผนังไม้อัดสักหนา 10 มม. 4'x8' โครงคร่าวไม้ยาง 1-1/2"x 3"</t>
  </si>
  <si>
    <t xml:space="preserve">    รวมวัสดุทำผนังไม้อัดสักหนา 10 มม.บุสองด้าน</t>
  </si>
  <si>
    <t xml:space="preserve"> -124-</t>
  </si>
  <si>
    <t xml:space="preserve">  ผนังไม้อัดสักหนา 10 มม. 4'x8' โครงคร่าวไม้เนื้อแข็งขนาด</t>
  </si>
  <si>
    <t xml:space="preserve">     ผนังกระเบื้องแผ่นเรียบหนา 6 มม. ขนาด 1.20 x 2.40 ม.</t>
  </si>
  <si>
    <t>โครงคร่าวไม้ยาง 1-1/2"x 3" @ 0.40x0.60 ม. # บุด้านเดียว</t>
  </si>
  <si>
    <t xml:space="preserve"> - กระเบื้องแผ่นเรียบหนา 6 มม. ขนาด 1.20 x 2.40 ม. </t>
  </si>
  <si>
    <t>รวมวัสดุผนังกระเบื้องแผ่นเรียบหนา 6 มม.บุด้านเดียว</t>
  </si>
  <si>
    <t>โครงคร่าวไม้เนื้อแข็ง1-1/2"x 3"@ 0.40x0.60 ม.# บุด้านเดียว</t>
  </si>
  <si>
    <t xml:space="preserve">     ผนังกระเบื้องแผ่นเรียบหนา 8 มม. ขนาด 1.20 x 2.40 ม.</t>
  </si>
  <si>
    <t xml:space="preserve"> - กระเบื้องแผ่นเรียบหนา 8 มม. ขนาด 1.20 x 2.40 ม. </t>
  </si>
  <si>
    <t>รวมวัสดุผนังกระเบื้องแผ่นเรียบหนา 8 มม.บุด้านเดียว</t>
  </si>
  <si>
    <t xml:space="preserve"> -125-</t>
  </si>
  <si>
    <t>โครงคร่าวไม้ยาง 1-1/2"x 3" @ 0.40x0.60 ม. # บุสองด้าน</t>
  </si>
  <si>
    <t>รวมวัสดุผนังกระเบื้องแผ่นเรียบหนา 6 มม.บุสองด้าน</t>
  </si>
  <si>
    <t>โครงคร่าวไม้เนื้อแข็ง1-1/2"x 3"@ 0.40x0.60 ม.# บุสองด้าน</t>
  </si>
  <si>
    <t>รวมวัสดุผนังกระเบื้องแผ่นเรียบหนา 8 มม.บุสองด้าน</t>
  </si>
  <si>
    <t xml:space="preserve">     ผนังแผ่นยิบซั่มบอร์ด หนา 9 มม. ขนาด 1.20 x 2.40 ม.</t>
  </si>
  <si>
    <t xml:space="preserve"> - แผ่นยิบซั่มบอร์ดหนา 9 มม. ขนาด 1.20 x 2.40 ม. </t>
  </si>
  <si>
    <t xml:space="preserve"> - ฉาบรอยต่อ</t>
  </si>
  <si>
    <t>รวมวัสดุผนังแผ่นยิบซั่มบอร์ดหนา 9 มม.บุด้านเดียว</t>
  </si>
  <si>
    <t xml:space="preserve"> -126-</t>
  </si>
  <si>
    <t xml:space="preserve">     ผนังแผ่นยิบซั่มบอร์ด หนา 12 มม. ขนาด 1.20 x 2.40 ม.</t>
  </si>
  <si>
    <t xml:space="preserve"> - แผ่นยิบซั่มบอร์ดหนา 12 มม. ขนาด 1.20 x 2.40 ม. </t>
  </si>
  <si>
    <t>รวมวัสดุผนังแผ่นยิบซั่มบอร์ดหนา 12 มม.บุด้านเดียว</t>
  </si>
  <si>
    <t>รวมวัสดุผนังแผ่นยิบซั่มบอร์ดหนา 9 มม.บุสองด้าน</t>
  </si>
  <si>
    <t xml:space="preserve"> -127-</t>
  </si>
  <si>
    <t>รวมวัสดุผนังแผ่นยิบซั่มบอร์ดหนา 12 มม.บุสองด้าน</t>
  </si>
  <si>
    <t xml:space="preserve">     ผนังแผ่นยิบซั่มบอร์ด  หนา  9 มม. ขนาด 1.20 x 2.40 ม.</t>
  </si>
  <si>
    <t>โครงคร่าวเหล็กชุบสังกะสี@ 0.60 ม. บุสองด้าน(TG-WALL)</t>
  </si>
  <si>
    <t xml:space="preserve"> - โครงคร่าวเหล็กชุบสังกะสี(92 x 0.55 มม.)</t>
  </si>
  <si>
    <t xml:space="preserve"> - ตะปูเกลียว</t>
  </si>
  <si>
    <t xml:space="preserve"> - ค่าแรงงานติดตั้งผนังทั้งหมด</t>
  </si>
  <si>
    <t>รวมงานทำผนังแผ่นยิบซั่มบอร์ดหนา 9 มม.บุสองด้าน</t>
  </si>
  <si>
    <t xml:space="preserve">  *รวมค่าแรง</t>
  </si>
  <si>
    <t>รวมงานทำผนังแผ่นยิบซั่มบอร์ดหนา 12 มม.บุสองด้าน</t>
  </si>
  <si>
    <t xml:space="preserve">     ผนังแผ่นยิบซั่มบอร์ด หนา 15 มม. ขนาด 1.20 x 2.40 ม.</t>
  </si>
  <si>
    <t>=</t>
  </si>
  <si>
    <t xml:space="preserve"> -128-</t>
  </si>
  <si>
    <t>วัสดุมวลรวมของงานปูพื้นด้วยวัสดุสำเร็จรูปต่างๆ</t>
  </si>
  <si>
    <r>
      <t xml:space="preserve">ปูนทรายรองพื้นสำหรับปูวัสดุแผ่นพื้นสำเร็จรูป </t>
    </r>
    <r>
      <rPr>
        <sz val="11"/>
        <rFont val="AngsanaUPC"/>
        <family val="1"/>
        <charset val="222"/>
      </rPr>
      <t>(หนา 3 ซม.)</t>
    </r>
  </si>
  <si>
    <t xml:space="preserve">    รวมปูนทรายรองพื้น(สำหรับปูแผ่นพื้นสำเร็จรูป)</t>
  </si>
  <si>
    <r>
      <t xml:space="preserve">ปูนทรายพื้นผิวซีเมนต์ขัดมัน </t>
    </r>
    <r>
      <rPr>
        <sz val="11"/>
        <rFont val="AngsanaUPC"/>
        <family val="1"/>
        <charset val="222"/>
      </rPr>
      <t>(หนา 3 ซม.)</t>
    </r>
  </si>
  <si>
    <t xml:space="preserve">    รวมปูนทรายรองพื้นผิวซีเมนต์ขัดมัน</t>
  </si>
  <si>
    <r>
      <t xml:space="preserve">ปูนทรายพื้นผิวซีเมนต์ขัดมันผสมน้ำยากันซึม </t>
    </r>
    <r>
      <rPr>
        <sz val="11"/>
        <rFont val="AngsanaUPC"/>
        <family val="1"/>
        <charset val="222"/>
      </rPr>
      <t>(หนา 3 ซม.)</t>
    </r>
  </si>
  <si>
    <t xml:space="preserve"> - น้ำยากันซึม</t>
  </si>
  <si>
    <t xml:space="preserve">    รวมปูนทรายรองพื้นผิวซีเมนต์ขัดมันผสมกันซึม</t>
  </si>
  <si>
    <r>
      <t xml:space="preserve">พื้นทำผิวกรวดล้าง </t>
    </r>
    <r>
      <rPr>
        <b/>
        <sz val="11"/>
        <rFont val="AngsanaUPC"/>
        <family val="1"/>
        <charset val="222"/>
      </rPr>
      <t>(รวมปูนทรายรองพื้น)</t>
    </r>
  </si>
  <si>
    <t xml:space="preserve">    รวมวัสดุทำพื้นผิวกรวดล้าง</t>
  </si>
  <si>
    <r>
      <t xml:space="preserve">พื้นทำผิวหินล้าง </t>
    </r>
    <r>
      <rPr>
        <b/>
        <sz val="11"/>
        <rFont val="AngsanaUPC"/>
        <family val="1"/>
        <charset val="222"/>
      </rPr>
      <t>(รวมปูนทรายรองพื้น)</t>
    </r>
  </si>
  <si>
    <t xml:space="preserve">    รวมวัสดุทำพื้นผิวหินล้าง</t>
  </si>
  <si>
    <t xml:space="preserve"> -129-</t>
  </si>
  <si>
    <r>
      <t xml:space="preserve">พื้นทำผิวหินขัดเบอร์ 2.5+3+4 </t>
    </r>
    <r>
      <rPr>
        <b/>
        <sz val="11"/>
        <rFont val="AngsanaUPC"/>
        <family val="1"/>
        <charset val="222"/>
      </rPr>
      <t>(รวมปูนทรายรองพื้น)</t>
    </r>
  </si>
  <si>
    <t xml:space="preserve"> - หินเกล็ดเบอร์ 2.5+ 3+4</t>
  </si>
  <si>
    <t xml:space="preserve">    รวมวัสดุทำพื้นผิวหินขัดเบอร์ 2.5+3+4</t>
  </si>
  <si>
    <r>
      <t xml:space="preserve">พื้นทำผิวหินขัดเบอร์ 2.5+3+4 มีเส้น PVC แบ่งแนว </t>
    </r>
    <r>
      <rPr>
        <b/>
        <sz val="11"/>
        <rFont val="AngsanaUPC"/>
        <family val="1"/>
        <charset val="222"/>
      </rPr>
      <t>(รวมปูนทรายรองพื้น)</t>
    </r>
  </si>
  <si>
    <t xml:space="preserve"> - หินเกล็ดเบอร์ 2.5+3+4</t>
  </si>
  <si>
    <t xml:space="preserve"> - เส้น PVC แบ่งแนว</t>
  </si>
  <si>
    <t xml:space="preserve">  รวมวัสดุทำพื้นผิวหินขัดเบอร์ 1+2+3 มีเส้น PVC แบ่งแนว</t>
  </si>
  <si>
    <t>พื้นปูกระเบื้องเคลือบขาวขนาด 4"x4"</t>
  </si>
  <si>
    <t xml:space="preserve"> - กระเบื้องเคลือบขาว 4"x4"(100+5 แผ่น)</t>
  </si>
  <si>
    <t xml:space="preserve">    รวมพื้นปูกระเบื้องเคลือบขาว 4"x4"</t>
  </si>
  <si>
    <t>พื้นปูกระเบื้องเคลือบสีธรรมดาขนาด 4"x4"</t>
  </si>
  <si>
    <t xml:space="preserve"> - กระเบื้องเคลือบสี 4"x4"(100+5 แผ่น)</t>
  </si>
  <si>
    <t xml:space="preserve">    รวมพื้นปูกระเบื้องเคลือบสี 4"x4"</t>
  </si>
  <si>
    <t xml:space="preserve"> -130-</t>
  </si>
  <si>
    <t>พื้นปูกระเบื้องเคลือบขาวขนาด 8"x8"</t>
  </si>
  <si>
    <t xml:space="preserve">    รวมพื้นปูกระเบื้องเคลือบขาว 8"x8"</t>
  </si>
  <si>
    <t>พื้นปูกระเบื้องเคลือบสีธรรมดาขนาด 8"x8"</t>
  </si>
  <si>
    <t xml:space="preserve">    รวมพื้นปูกระเบื้องเคลือบสีธรรมดา 8"x8"</t>
  </si>
  <si>
    <t>พื้นปูกระเบื้องเคลือบสีมีลวดลายขนาด 8"x8"</t>
  </si>
  <si>
    <t xml:space="preserve"> - กระเบื้องเคลือบสีมีลวดลาย 8"x8"(25+3 แผ่น)</t>
  </si>
  <si>
    <t xml:space="preserve">    รวมพื้นปูกระเบื้องเคลือบสีมีลวดลาย 8"x8"</t>
  </si>
  <si>
    <t>พื้นปูกระเบื้องเซรามิคสีธรรมดาขนาด 8"x8"</t>
  </si>
  <si>
    <t xml:space="preserve"> - กระเบื้องเซรามิคสีธรรมดา 8"x8"(25+3 แผ่น)</t>
  </si>
  <si>
    <t xml:space="preserve">    รวมพื้นปูกระเบื้องเซรามิคสีธรรมดา 8"x8"</t>
  </si>
  <si>
    <t xml:space="preserve"> -131-</t>
  </si>
  <si>
    <t>พื้นปูกระเบื้องเซรามิคสีมีลวดลายขนาด 8"x8"</t>
  </si>
  <si>
    <t xml:space="preserve"> - กระเบื้องเซรามิคสีมีลวดลาย 8"x8"(25+3 แผ่น)</t>
  </si>
  <si>
    <t xml:space="preserve">    รวมพื้นปูกระเบื้องเซรามิคสีมีลวดลาย 8"x8"</t>
  </si>
  <si>
    <t>พื้นปูกระเบื้องเซรามิคสีธรรมดาขนาด 12"x12"</t>
  </si>
  <si>
    <t xml:space="preserve"> - กระเบื้องเซรามิคสีธรรมดา 12"x12"(11+3 แผ่น)</t>
  </si>
  <si>
    <t xml:space="preserve">    รวมพื้นปูกระเบื้องเซรามิคสีธรรมดา 12"x12"</t>
  </si>
  <si>
    <t>พื้นปูกระเบื้องเซรามิคสีมีลวดลายขนาด 12"x12"</t>
  </si>
  <si>
    <t xml:space="preserve"> - กระเบื้องเซรามิคสีมีลวดลาย 12"x12"(11+3 แผ่น)</t>
  </si>
  <si>
    <t xml:space="preserve">    รวมพื้นปูกระเบื้องเซรามิคสีมีลวดลาย 12"x12"</t>
  </si>
  <si>
    <t>พื้นปูกระเบื้องแผ่นหินขัดขนาด 12"x12"</t>
  </si>
  <si>
    <t xml:space="preserve">    รวมพื้นปูกระเบื้องแผ่นหินขัด 12"x12"</t>
  </si>
  <si>
    <t xml:space="preserve"> -132-</t>
  </si>
  <si>
    <t>พื้นปูแผ่นหินอ่อนขนาด  30 ซม. X 60 ซม.</t>
  </si>
  <si>
    <t xml:space="preserve"> - แผ่นหินอ่อนขนาด  30 ซม. X 60 ซม. หนา 2 ซม.</t>
  </si>
  <si>
    <t xml:space="preserve">    รวมพื้นปูแผ่นหินอ่อน</t>
  </si>
  <si>
    <t>พื้นปูแผ่นหินแกรนิตขนาด  30 ซม. X 60 ซม.</t>
  </si>
  <si>
    <t xml:space="preserve"> - แผ่นหินแกรนิตขนาด  30 ซม. X 60 ซม. หนา 2 ซม.</t>
  </si>
  <si>
    <t xml:space="preserve">    รวมพื้นปูแผ่นหินแกรนิต</t>
  </si>
  <si>
    <r>
      <t xml:space="preserve">พื้นปูกระเบื้องยางชนิดแผ่นหนา 1.6 มม. </t>
    </r>
    <r>
      <rPr>
        <b/>
        <sz val="11"/>
        <rFont val="AngsanaUPC"/>
        <family val="1"/>
        <charset val="222"/>
      </rPr>
      <t>(รวมปูนทรายรองพื้นขัดมัน)</t>
    </r>
  </si>
  <si>
    <t xml:space="preserve"> - กระเบื้องยางขนาด 9" x 9" หนา 1.6 มม.</t>
  </si>
  <si>
    <t>เผื่อ 5%</t>
  </si>
  <si>
    <t xml:space="preserve"> - กาวสำหรับปูกระเบื้องยาง</t>
  </si>
  <si>
    <t xml:space="preserve">    รวมพื้นปูกระเบื้องยางหนา 1.6 มม.</t>
  </si>
  <si>
    <r>
      <t>พื้นปูกระเบื้องยางชนิดแผ่นหนา  2 มม.</t>
    </r>
    <r>
      <rPr>
        <b/>
        <sz val="11"/>
        <rFont val="AngsanaUPC"/>
        <family val="1"/>
        <charset val="222"/>
      </rPr>
      <t>(รวมปูนทรายรองพื้นขัดมัน)</t>
    </r>
  </si>
  <si>
    <t xml:space="preserve"> - กระเบื้องยางขนาด 9" x 9" หนา 2 มม.</t>
  </si>
  <si>
    <t xml:space="preserve">    รวมพื้นปูกระเบื้องยางหนา 2 มม.</t>
  </si>
  <si>
    <t xml:space="preserve"> -133-</t>
  </si>
  <si>
    <r>
      <t>พื้นปูกระเบื้องยางชนิดแผ่นหนา  2.5 มม.</t>
    </r>
    <r>
      <rPr>
        <b/>
        <sz val="11"/>
        <rFont val="AngsanaUPC"/>
        <family val="1"/>
        <charset val="222"/>
      </rPr>
      <t>(รวมปูนทรายรองพื้นขัดมัน)</t>
    </r>
  </si>
  <si>
    <t xml:space="preserve"> - กระเบื้องยางขนาด 9" x 9" หนา 2.5 มม.</t>
  </si>
  <si>
    <t xml:space="preserve">    รวมพื้นปูกระเบื้องยางหนา 2.5 มม.</t>
  </si>
  <si>
    <r>
      <t>พื้นปูกระเบื้องยางชนิดแผ่นหนา  3.2 มม.</t>
    </r>
    <r>
      <rPr>
        <b/>
        <sz val="11"/>
        <rFont val="AngsanaUPC"/>
        <family val="1"/>
        <charset val="222"/>
      </rPr>
      <t>(รวมปูนทรายรองพื้นขัดมัน)</t>
    </r>
  </si>
  <si>
    <t xml:space="preserve"> - กระเบื้องยางขนาด 9" x 9" หนา 3.2 มม.</t>
  </si>
  <si>
    <t xml:space="preserve">    รวมพื้นปูกระเบื้องยางหนา 3.2 มม.</t>
  </si>
  <si>
    <r>
      <t>พื้นปูกระเบื้องยางชนิดม้วนหนา  2.5 มม.</t>
    </r>
    <r>
      <rPr>
        <b/>
        <sz val="11"/>
        <rFont val="AngsanaUPC"/>
        <family val="1"/>
        <charset val="222"/>
      </rPr>
      <t>(รวมปูนทรายรองพื้นขัดมัน)</t>
    </r>
  </si>
  <si>
    <t xml:space="preserve"> - กระเบื้องยางชนิดม้วน หนา 2.5 มม.</t>
  </si>
  <si>
    <t xml:space="preserve">    รวมพื้นปูกระเบื้องยางชนิดม้วนหนา 3.2 มม.</t>
  </si>
  <si>
    <r>
      <t>พื้นปูกระเบื้องยางชนิดม้วนหนา  3.2 มม.</t>
    </r>
    <r>
      <rPr>
        <b/>
        <sz val="11"/>
        <rFont val="AngsanaUPC"/>
        <family val="1"/>
        <charset val="222"/>
      </rPr>
      <t>(รวมปูนทรายรองพื้นขัดมัน)</t>
    </r>
  </si>
  <si>
    <t xml:space="preserve"> - กระเบื้องยางชนิดม้วน หนา 3.2 มม.</t>
  </si>
  <si>
    <t xml:space="preserve"> -134-</t>
  </si>
  <si>
    <r>
      <t>พื้นปูปาร์เก้ไม้สักชนิดลิ้นร่อง หนา 15 มม.</t>
    </r>
    <r>
      <rPr>
        <b/>
        <sz val="11"/>
        <rFont val="AngsanaUPC"/>
        <family val="1"/>
        <charset val="222"/>
      </rPr>
      <t>(รวมปูนทรายรองพื้นขัดมัน)</t>
    </r>
  </si>
  <si>
    <t xml:space="preserve"> - ปาร์เก้ไม้สักขนาด 1.3/4"x 8.1/2" หนา 15 มม.</t>
  </si>
  <si>
    <t xml:space="preserve"> - กาวสำหรับปูปาร์เก้</t>
  </si>
  <si>
    <t xml:space="preserve">    รวมพื้นปูปาร์เก้ไม้สักชนิดล้นร่องหนา 15 มม.</t>
  </si>
  <si>
    <r>
      <t>พื้นปูปาร์เก้ไม้สักชนิดลิ้นร่อง หนา 19 มม.</t>
    </r>
    <r>
      <rPr>
        <b/>
        <sz val="11"/>
        <rFont val="AngsanaUPC"/>
        <family val="1"/>
        <charset val="222"/>
      </rPr>
      <t>(รวมปูนทรายรองพื้นขัดมัน)</t>
    </r>
  </si>
  <si>
    <t xml:space="preserve"> - ปาร์เก้ไม้สักขนาด 1.3/4"x 10" หนา 19 มม.</t>
  </si>
  <si>
    <t xml:space="preserve">    รวมพื้นปูปาร์เก้ไม้สักชนิดลิ้นร่องหนา 19 มม.</t>
  </si>
  <si>
    <r>
      <t>พื้นปูปาร์เก้ไม้แดงชนิดลิ้นร่อง หนา 19 มม.</t>
    </r>
    <r>
      <rPr>
        <b/>
        <sz val="11"/>
        <rFont val="AngsanaUPC"/>
        <family val="1"/>
        <charset val="222"/>
      </rPr>
      <t>(รวมปูนทรายรองพื้นขัดมัน)</t>
    </r>
  </si>
  <si>
    <t xml:space="preserve"> - ปาร์เก้ไม้แดงขนาด 1.3/4"x 8.1/2" หนา 19 มม.</t>
  </si>
  <si>
    <t xml:space="preserve">    รวมพื้นปูปาร์เก้ไม้แดงชนิดลิ้นร่องหนา 19 มม.</t>
  </si>
  <si>
    <t xml:space="preserve"> - ปาร์เก้ไม้แดงขนาด 1.3/4"x 12" หนา 19 มม.</t>
  </si>
  <si>
    <t xml:space="preserve"> -135-</t>
  </si>
  <si>
    <r>
      <t>พื้นปูปาร์เก้ไม้มะค่าชนิดลิ้นร่อง หนา 19 มม.</t>
    </r>
    <r>
      <rPr>
        <b/>
        <sz val="11"/>
        <rFont val="AngsanaUPC"/>
        <family val="1"/>
        <charset val="222"/>
      </rPr>
      <t>(รวมปูนทรายรองพื้นขัดมัน)</t>
    </r>
  </si>
  <si>
    <t xml:space="preserve"> - ปาร์เก้ไม้มะค่าขนาด 1.3/4"x 12" หนา 19 มม.</t>
  </si>
  <si>
    <t xml:space="preserve">    รวมพื้นปูปาร์เก้ไม้มะค่าชนิดลิ้นร่องหนา 19 มม.</t>
  </si>
  <si>
    <r>
      <t>พื้นปูปาร์เก้ไม้ประดู่ชนิดลิ้นร่อง หนา 19 มม.</t>
    </r>
    <r>
      <rPr>
        <b/>
        <sz val="11"/>
        <rFont val="AngsanaUPC"/>
        <family val="1"/>
        <charset val="222"/>
      </rPr>
      <t>(รวมปูนทรายรองพื้นขัดมัน)</t>
    </r>
  </si>
  <si>
    <t xml:space="preserve"> - ปาร์เก้ไม้ประดู่ขนาด 1.3/4"x 12" หนา 19 มม.</t>
  </si>
  <si>
    <t xml:space="preserve">    รวมพื้นปูปาร์เก้ไม้ประดู่ชนิดลิ้นร่องหนา 19 มม.</t>
  </si>
  <si>
    <r>
      <t>พื้นปูปาร์เก้โมเสกไม้แดง 8 ชิ้น หนา 1/2"</t>
    </r>
    <r>
      <rPr>
        <b/>
        <sz val="11"/>
        <rFont val="AngsanaUPC"/>
        <family val="1"/>
        <charset val="222"/>
      </rPr>
      <t>(รวมปูนทรายรองพื้นขัดมัน)</t>
    </r>
  </si>
  <si>
    <t xml:space="preserve"> - ปาร์เก้โมเสกไม้แดงขนาด 1/2"x 6"หนา1/2"  8 ชิ้น</t>
  </si>
  <si>
    <t xml:space="preserve">    รวมพื้นปูปาร์เก้โมเสกไม้แดงหนา 1/2"</t>
  </si>
  <si>
    <r>
      <t>พื้นปูปาร์เก้โมเสคไม้เบญจพรรณ 6 ชิ้น หนา 1/2"</t>
    </r>
    <r>
      <rPr>
        <b/>
        <sz val="11"/>
        <rFont val="AngsanaUPC"/>
        <family val="1"/>
        <charset val="222"/>
      </rPr>
      <t>(รวมปูนทรายรองพื้นขัดมัน)</t>
    </r>
  </si>
  <si>
    <t xml:space="preserve"> - ปาร์เก้โมเสกไม้เบ็ญจพรรณขนาด 1/2"x 4.1/2" 6 ชิ้น</t>
  </si>
  <si>
    <t xml:space="preserve"> -136-</t>
  </si>
  <si>
    <t>พื้นไม้ยางเข้าลิ้น  1"x 4"  ปูบนตงไม้เนื้อแข็ง 1-1/2"x 6"</t>
  </si>
  <si>
    <t>ระยะห่างของตงไม้ไม่เกิน 0.50 ม.c/c</t>
  </si>
  <si>
    <t xml:space="preserve"> - พื้นไม้ยางขนาด 1"x 4" เข้าลิ้นอาบน้ำยา อบไส</t>
  </si>
  <si>
    <t>เผื่อเศษแล้ว</t>
  </si>
  <si>
    <t xml:space="preserve"> - ตงไม้เนื้อแข็ง 1-1/2"x 6" ไสเรียบ</t>
  </si>
  <si>
    <t xml:space="preserve">    รวมพื้นไม้ยางเข้าลิ้น 1"x 4" ปูบนตงไม้</t>
  </si>
  <si>
    <t>พื้นไม้ยางเข้าลิ้น  1"x 6"  ปูบนตงไม้เนื้อแข็ง 1-1/2"x 6"</t>
  </si>
  <si>
    <t xml:space="preserve"> - พื้นไม้ยางขนาด 1"x 6" เข้าลิ้นอาบน้ำยา อบไส</t>
  </si>
  <si>
    <t xml:space="preserve">    รวมพื้นไม้ยางเข้าลิ้น 1"x 6" ปูบนตงไม้</t>
  </si>
  <si>
    <t>พื้นไม้เนื้อแข็งเข้าลิ้น1"x 4"ปูบนตงไม้เนื้อแข็ง1-1/2"x 6"</t>
  </si>
  <si>
    <t xml:space="preserve"> - พื้นไม้เนื้อแข็ง 1"x 4" เข้าลิ้นอาบน้ำยา อบไส</t>
  </si>
  <si>
    <t xml:space="preserve">    รวมพื้นไม้เนื้อแข็งเข้าลิ้น 1"x 4" ปูบนตงไม้</t>
  </si>
  <si>
    <t>พื้นไม้เนื้อแข็งเข้าลิ้น1"x 6"ปูบนตงไม้เนื้อแข็ง1-1/2"x 6"</t>
  </si>
  <si>
    <t xml:space="preserve"> - พื้นไม้เนื้อแข็ง 1"x 6" เข้าลิ้นอาบน้ำยา อบไส</t>
  </si>
  <si>
    <t xml:space="preserve">    รวมพื้นไม้เนื้อแข็งเข้าลิ้น 1"x 6" ปูบนตงไม้</t>
  </si>
  <si>
    <t>พื้นไม้แดงเข้าลิ้น 1"x 4"  ปูบนตงไม้เนื้อแข็ง  1-1/2"x 6"</t>
  </si>
  <si>
    <t xml:space="preserve"> - พื้นไม้แดง 1"x 4" เข้าลิ้นอาบน้ำยา อบไส</t>
  </si>
  <si>
    <t xml:space="preserve">    รวมพื้นไม้แดงเข้าลิ้น 1"x 4" ปูบนตงไม้</t>
  </si>
  <si>
    <t xml:space="preserve"> -137-</t>
  </si>
  <si>
    <t>พื้นไม้แดงเข้าลิ้น 1"x 6"   ปูบนตงไม้เนื้อแข็ง  1-1/2"x 6"</t>
  </si>
  <si>
    <t xml:space="preserve"> - พื้นไม้แดง 1"x 6" เข้าลิ้นอาบน้ำยา อบไส</t>
  </si>
  <si>
    <t xml:space="preserve">    รวมพื้นไม้แดงเข้าลิ้น 1"x 6" ปูบนตงไม้</t>
  </si>
  <si>
    <t>พื้นไม้สักเข้าลิ้น 1"x 4"   ปูบนตงไม้เนื้อแข็ง  1-1/2"x 6"</t>
  </si>
  <si>
    <t xml:space="preserve"> - พื้นไม้สัก 1"x 4" เข้าลิ้นอาบน้ำยา อบไส</t>
  </si>
  <si>
    <t xml:space="preserve">    รวมพื้นไม้สักเข้าลิ้น 1"x 4" ปูบนตงไม้</t>
  </si>
  <si>
    <t>พื้นไม้สักเข้าลิ้น 1"x 6"   ปูบนตงไม้เนื้อแข็ง  1-1/2"x 6"</t>
  </si>
  <si>
    <t xml:space="preserve"> - พื้นไม้สัก 1"x 6" เข้าลิ้นอาบน้ำยา อบไส</t>
  </si>
  <si>
    <t xml:space="preserve">    รวมพื้นไม้สักเข้าลิ้น 1"x 6" ปูบนตงไม้</t>
  </si>
  <si>
    <t>พื้นไม้มะค่าเข้าลิ้น 1"x 4" ปูบนตงไม้เนื้อแข็ง 1-1/2"x 6"</t>
  </si>
  <si>
    <t xml:space="preserve"> - พื้นไม้มะค่า 1"x 4" เข้าลิ้นอาบน้ำยา อบไส</t>
  </si>
  <si>
    <t xml:space="preserve">    รวมพื้นไม้มะค่าเข้าลิ้น 1"x 4" ปูบนตงไม้</t>
  </si>
  <si>
    <t>พื้นไม้มะค่าเข้าลิ้น 1"x 6" ปูบนตงไม้เนื้อแข็ง 1-1/2"x 6"</t>
  </si>
  <si>
    <t xml:space="preserve"> - พื้นไม้มะค่า 1"x 6" เข้าลิ้นอาบน้ำยา อบไส</t>
  </si>
  <si>
    <t xml:space="preserve">    รวมพื้นไม้มะค่าเข้าลิ้น 1"x 6" ปูบนตงไม้</t>
  </si>
  <si>
    <t xml:space="preserve"> -138-</t>
  </si>
  <si>
    <t>พื้นทางเท้าปูแผ่นซีเมนต์ผิวลวดลายหนา 7 ซม.</t>
  </si>
  <si>
    <r>
      <t>ขนาด 40 x 40 ซม.</t>
    </r>
    <r>
      <rPr>
        <b/>
        <sz val="11"/>
        <rFont val="AngsanaUPC"/>
        <family val="1"/>
        <charset val="222"/>
      </rPr>
      <t>(รวมทรายรองพื้นหนา 5 ซม.)</t>
    </r>
  </si>
  <si>
    <t xml:space="preserve"> - แผ่นซีเมนต์หนา 7 ซม. ขนาด 40 x 40 ซม.</t>
  </si>
  <si>
    <t xml:space="preserve"> - ทรายหยาบรองพื้นหนา 5 ซม.</t>
  </si>
  <si>
    <t xml:space="preserve"> - ปูนซีเมนต์ยาแนวรอยต่อ</t>
  </si>
  <si>
    <t xml:space="preserve">    รวมพื้นทางเท้าปูแผ่นซีเมนต์</t>
  </si>
  <si>
    <t>พื้นทางเท้าปูแผ่นซีเมนต์บล๊อกแบบดดกริช หนา 6 ซม.</t>
  </si>
  <si>
    <t xml:space="preserve">    รวมพื้นทางเท้าปูบล๊อกแบบดดกริชหนา 6 ซม.</t>
  </si>
  <si>
    <t xml:space="preserve"> -139-</t>
  </si>
  <si>
    <t>วัสดุมวลรวมของงานทำฝ้าเพดานด้วยวัสดุสำเร็จรูปต่างๆ</t>
  </si>
  <si>
    <t xml:space="preserve">   ฝ้าไม้ยางตีทับเกล็ดขนาด 1/2"x6" โครงคร่าวไม้ยางวางตั้ง</t>
  </si>
  <si>
    <t>ขนาด 1-1/2"x3" ระยะห่าง c/c 0.50 เมตร</t>
  </si>
  <si>
    <t xml:space="preserve"> - ฝ้าไม้ยางใสลบมุม ขนาด 1/2"x 6"</t>
  </si>
  <si>
    <t xml:space="preserve"> - โครงคร่าวไม้ยางใส ขนาด 1-1/2"x 3"</t>
  </si>
  <si>
    <t xml:space="preserve">    รวมวัสดุทำฝ้าเพดานไม้ยางตีทับเกล็ด</t>
  </si>
  <si>
    <t xml:space="preserve">   ฝ้าไม้ยางตีทับเกล็ดขนาด 1/2"x6" โครงคร่าวไม้เนื้อแข็ง</t>
  </si>
  <si>
    <t xml:space="preserve"> - โครงคร่าวไม้เนื้อแข็งใส ขนาด 1-1/2"x 3"</t>
  </si>
  <si>
    <t xml:space="preserve">   ฝ้าไม้เนื้อแข็งขนาด 1/2"x 2"ตีเว้นร่อง 0.05 ซม. โครงคร่าว</t>
  </si>
  <si>
    <t xml:space="preserve"> - ฝ้าไม้เนื้อแข็งใส 3 ด้าน ขนาด 1/2"x 2"</t>
  </si>
  <si>
    <t xml:space="preserve">    รวมวัสดุทำฝ้าเพดานไม้เนื้อแข็งตีเว้นร่อง 0.05 ซม.</t>
  </si>
  <si>
    <t xml:space="preserve">   ฝ้าไม้แดง ขนาด 1/2"x 2" ตีเว้นร่อง 0.05 ซม.   โครงคร่าว</t>
  </si>
  <si>
    <t xml:space="preserve"> - ฝ้าไม้แดงใส 3 ด้าน ขนาด 1/2"x 2"</t>
  </si>
  <si>
    <t xml:space="preserve">    รวมวัสดุทำฝ้าเพดานไม้แดงตีเว้นร่อง 0.05 ซม.</t>
  </si>
  <si>
    <t xml:space="preserve">   ฝ้าไม้มะค่า ขนาด 1/2"x 2" ตีเว้นร่อง 0.05 ซม. โครงคร่าว</t>
  </si>
  <si>
    <t xml:space="preserve"> - ฝ้าไม้มะค่าใส 3 ด้าน ขนาด 1/2"x 2"</t>
  </si>
  <si>
    <t xml:space="preserve">    รวมวัสดุทำฝ้าเพดานไม้มะค่าตีเว้นร่อง 0.05 ซม.</t>
  </si>
  <si>
    <t xml:space="preserve"> -140-</t>
  </si>
  <si>
    <t xml:space="preserve">   ฝ้าไม้แดง ขนาด 1/2"x 3" ตีเว้นร่อง 0.05 ซม.   โครงคร่าว</t>
  </si>
  <si>
    <t xml:space="preserve"> - ฝ้าไม้แดงใส 3 ด้าน ขนาด 1/2"x 3"</t>
  </si>
  <si>
    <t xml:space="preserve">   ฝ้าไม้มะค่า ขนาด 1/2"x 3" ตีเว้นร่อง 0.05 ซม. โครงคร่าว</t>
  </si>
  <si>
    <t xml:space="preserve"> - ฝ้าไม้มะค่าใส 3 ด้าน ขนาด 1/2"x 3"</t>
  </si>
  <si>
    <t xml:space="preserve">   ฝ้าไม้แดงบังใบเซาะร่อง V ขนาด 1/2"x 4" โครงคร่าวไม้</t>
  </si>
  <si>
    <t>เนื้อแข็งขนาด 1-1/2"x3" ระยะห่าง c/c 0.50 เมตร</t>
  </si>
  <si>
    <t xml:space="preserve"> - ฝ้าไม้แดงใสบังใบเซาะร่อง V ขนาด 1/2"x 4"</t>
  </si>
  <si>
    <t xml:space="preserve">    รวมวัสดุทำฝ้าเพดานไม้แดงเซาะร่อง V</t>
  </si>
  <si>
    <t xml:space="preserve">   ฝ้าไม้สัก บังใบเซาะร่อง V  ขนาด 1/2"x 4"  โครงคร่าวไม้</t>
  </si>
  <si>
    <t xml:space="preserve"> - ฝ้าไม้สักใสบังใบเซาะร่อง V ขนาด 1/2"x 4"</t>
  </si>
  <si>
    <t xml:space="preserve">    รวมวัสดุทำฝ้าเพดานไม้สักเซาะร่อง V</t>
  </si>
  <si>
    <t xml:space="preserve">   ฝ้าไม้มะค่าบังใบเซาะร่อง V ขนาด 1/2"x 4" โครงคร่าวไม้</t>
  </si>
  <si>
    <t xml:space="preserve"> - ฝ้าไม้มะค่าใสบังใบเซาะร่อง V ขนาด 1/2"x 4"</t>
  </si>
  <si>
    <t xml:space="preserve">    รวมวัสดุทำฝ้าเพดานไม้มะค่าเซาะร่อง V</t>
  </si>
  <si>
    <t xml:space="preserve"> -141-</t>
  </si>
  <si>
    <t xml:space="preserve">  ฝ้าไม้อัดยางหนา 4 มม. 4'x8' โครงคร่าวไม้ยาง 1-1/2"x 3"</t>
  </si>
  <si>
    <t xml:space="preserve">ระยะห่าง c/c 0.60x0.60 เมตร # </t>
  </si>
  <si>
    <t xml:space="preserve"> - โครงคร่าวไม้ยางใส 1 ด้าน ขนาด 1-1/2"x 3"</t>
  </si>
  <si>
    <r>
      <t xml:space="preserve">    รวมวัสดุทำฝ้าเพดานไม้อัดยางหนา 4 มม.</t>
    </r>
    <r>
      <rPr>
        <sz val="12"/>
        <rFont val="AngsanaUPC"/>
        <family val="1"/>
        <charset val="222"/>
      </rPr>
      <t>(คร่าวไม้ยาง)</t>
    </r>
  </si>
  <si>
    <t xml:space="preserve">  ฝ้าไม้อัดยางหนา 4 มม. 4'x8'  โครงคร่าวไม้เนื้อแข็งขนาด</t>
  </si>
  <si>
    <t xml:space="preserve">1-1/2"x 3" ระยะห่าง c/c 0.60x0.60 เมตร # </t>
  </si>
  <si>
    <t xml:space="preserve"> - โครงคร่าวไม้เนื้อแข็งใส 1 ด้าน ขนาด 1-1/2"x 3"</t>
  </si>
  <si>
    <r>
      <t xml:space="preserve">    รวมวัสดุทำฝ้าเพดานไม้อัดยางหนา 4 มม.</t>
    </r>
    <r>
      <rPr>
        <sz val="12"/>
        <rFont val="AngsanaUPC"/>
        <family val="1"/>
        <charset val="222"/>
      </rPr>
      <t>(ไม้เนื้อแข็ง)</t>
    </r>
  </si>
  <si>
    <t xml:space="preserve">  ฝ้าไม้อัดยางหนา 6 มม. 4'x8' โครงคร่าวไม้ยาง 1-1/2"x 3"</t>
  </si>
  <si>
    <r>
      <t xml:space="preserve">    รวมวัสดุทำฝ้าเพดานไม้อัดยางหนา 6 มม.</t>
    </r>
    <r>
      <rPr>
        <sz val="12"/>
        <rFont val="AngsanaUPC"/>
        <family val="1"/>
        <charset val="222"/>
      </rPr>
      <t>(คร่าวไม้ยาง)</t>
    </r>
  </si>
  <si>
    <t xml:space="preserve">  ฝ้าไม้อัดยางหนา 6 มม. 4'x8'   โครงคร่าวไม้เนื้อแข็งขนาด</t>
  </si>
  <si>
    <r>
      <t xml:space="preserve">    รวมวัสดุทำฝ้าเพดานไม้อัดยางหนา 6 มม.</t>
    </r>
    <r>
      <rPr>
        <sz val="12"/>
        <rFont val="AngsanaUPC"/>
        <family val="1"/>
        <charset val="222"/>
      </rPr>
      <t>(ไม้เนื้อแข็ง)</t>
    </r>
  </si>
  <si>
    <t xml:space="preserve">  ฝ้าไม้อัดสักหนา 4 มม. 4'x8'  โครงคร่าวไม้ยาง 1-1/2"x 3"</t>
  </si>
  <si>
    <r>
      <t xml:space="preserve">    รวมวัสดุทำฝ้าเพดานไม้อัดสักหนา 4 มม.</t>
    </r>
    <r>
      <rPr>
        <sz val="12"/>
        <rFont val="AngsanaUPC"/>
        <family val="1"/>
        <charset val="222"/>
      </rPr>
      <t>(คร่าวไม้ยาง)</t>
    </r>
  </si>
  <si>
    <t xml:space="preserve"> -142-</t>
  </si>
  <si>
    <t xml:space="preserve">  ฝ้าไม้อัดสักหนา 4 มม. 4'x8'   โครงคร่าวไม้เนื้อแข็งขนาด</t>
  </si>
  <si>
    <r>
      <t xml:space="preserve">    รวมวัสดุทำฝ้าเพดานไม้อัดสักหนา 4 มม.</t>
    </r>
    <r>
      <rPr>
        <sz val="12"/>
        <rFont val="AngsanaUPC"/>
        <family val="1"/>
        <charset val="222"/>
      </rPr>
      <t>(ไม้เนื้อแข็ง)</t>
    </r>
  </si>
  <si>
    <t xml:space="preserve">  ฝ้าไม้อัดสักหนา 6 มม. 4'x8'  โครงคร่าวไม้ยาง 1-1/2"x 3"</t>
  </si>
  <si>
    <r>
      <t xml:space="preserve">    รวมวัสดุทำฝ้าเพดานไม้อัดสักหนา 6 มม.</t>
    </r>
    <r>
      <rPr>
        <sz val="12"/>
        <rFont val="AngsanaUPC"/>
        <family val="1"/>
        <charset val="222"/>
      </rPr>
      <t>(คร่าวไม้ยาง)</t>
    </r>
  </si>
  <si>
    <t xml:space="preserve">  ฝ้าไม้อัดสักหนา 6 มม. 4'x8'   โครงคร่าวไม้เนื้อแข็งขนาด</t>
  </si>
  <si>
    <r>
      <t xml:space="preserve">    รวมวัสดุทำฝ้าเพดานไม้อัดสักหนา 6 มม.</t>
    </r>
    <r>
      <rPr>
        <sz val="12"/>
        <rFont val="AngsanaUPC"/>
        <family val="1"/>
        <charset val="222"/>
      </rPr>
      <t>(ไม้เนื้อแข็ง)</t>
    </r>
  </si>
  <si>
    <t xml:space="preserve">  ฝ้าเพดานกระเบื้องแผ่นเรียบหนา 4 มม.ขนาด 1.20x2.40 ม.</t>
  </si>
  <si>
    <t xml:space="preserve">โครงคร่าวไม้ยาง 1-1/2"x 3" @ 0..60x0.60 ม. # </t>
  </si>
  <si>
    <t xml:space="preserve"> - กระเบื้องแผ่นเรียบหนา 4 มม. ขนาด 1.20 x 2.40 ม. </t>
  </si>
  <si>
    <t xml:space="preserve">    รวมวัสดุทำฝ้าเพดานกระเบื้องแผ่นเรียบหนา 4 มม.</t>
  </si>
  <si>
    <r>
      <t xml:space="preserve">  *</t>
    </r>
    <r>
      <rPr>
        <sz val="12"/>
        <rFont val="AngsanaUPC"/>
        <family val="1"/>
        <charset val="222"/>
      </rPr>
      <t>(เคร่าไม้ยาง)</t>
    </r>
  </si>
  <si>
    <t xml:space="preserve">โครงคร่าวไม้เนื้อแข็ง 1-1/2"x 3" @ 0..60x0.60 ม. # </t>
  </si>
  <si>
    <r>
      <t xml:space="preserve">  *</t>
    </r>
    <r>
      <rPr>
        <sz val="12"/>
        <rFont val="AngsanaUPC"/>
        <family val="1"/>
        <charset val="222"/>
      </rPr>
      <t>(ไม้เนื้อแข็ง)</t>
    </r>
  </si>
  <si>
    <t xml:space="preserve"> -143-</t>
  </si>
  <si>
    <t xml:space="preserve">  ฝ้าเพดานกระเบื้องแผ่นเรียบหนา 6 มม.ขนาด 1.20x2.40 ม.</t>
  </si>
  <si>
    <t xml:space="preserve">    รวมวัสดุทำฝ้าเพดานกระเบื้องแผ่นเรียบหนา 6 มม.</t>
  </si>
  <si>
    <t xml:space="preserve">  ฝ้าเพดานแผ่นยิบซั่มบอร์ดหนา 9 มม.ขนาด 1.20 x 2.40 ม.</t>
  </si>
  <si>
    <t xml:space="preserve">โครงคร่าวไม้ยาง 1-1/2"x 3" @ 0.60x0.60 ม. # </t>
  </si>
  <si>
    <t>รวมวัสดุฝ้าเพดานแผ่นยิบซั่มบอร์ดหนา 9 มม.</t>
  </si>
  <si>
    <t xml:space="preserve">โครงคร่าวไม้เนื้อแข็ง1-1/2"x 3"@ 0.60x0.60 ม.# </t>
  </si>
  <si>
    <t xml:space="preserve">  ฝ้าเพดานแผ่นยิบซั่มบอร์ดหนา 12 มม.ขนาด 1.20x2.40 ม.</t>
  </si>
  <si>
    <t>รวมวัสดุฝ้าเพดานแผ่นยิบซั่มบอร์ดหนา 12 มม.</t>
  </si>
  <si>
    <t xml:space="preserve"> -144-</t>
  </si>
  <si>
    <t xml:space="preserve"> - แผ่นยิบซั่มบอร์ดหนา 12 มม.ขนาด 1.20 x 2.40 ม. </t>
  </si>
  <si>
    <t xml:space="preserve">มีอะลูมิเนียมฟอยล์ คร่าวไม้ยาง 1-1/2"x 3"@ 0.60x0.60 ม. # </t>
  </si>
  <si>
    <t xml:space="preserve"> - แผ่นยิบซั่มบอร์ดชนิดมีอะลูมิเนียมฟอยล์หนา 9 มม. </t>
  </si>
  <si>
    <r>
      <t>รวมวัสดุฝ้าเพดานยิบซั่มบอร์ด</t>
    </r>
    <r>
      <rPr>
        <sz val="10"/>
        <rFont val="AngsanaUPC"/>
        <family val="1"/>
        <charset val="222"/>
      </rPr>
      <t>หนา 9 มม.มีอะลูมิเนียมฟอยล์</t>
    </r>
  </si>
  <si>
    <t xml:space="preserve">มีอะลูมิเนียมฟอยล์ คร่าวไม้เนื้อแข็ง1-1/2"x 3"@0.60x0.60ม. </t>
  </si>
  <si>
    <t xml:space="preserve"> - แผ่นยิบซั่มบอร์ดชนิดมีอะลูมิเนียมฟอยล์หนา 12 มม. </t>
  </si>
  <si>
    <r>
      <t>รวมวัสดุฝ้าเพดานยิบซั่มบอร์ด</t>
    </r>
    <r>
      <rPr>
        <sz val="10"/>
        <rFont val="AngsanaUPC"/>
        <family val="1"/>
        <charset val="222"/>
      </rPr>
      <t>หนา 12 มม.มีอะลูมิเนียมฟอยล์</t>
    </r>
  </si>
  <si>
    <t>รวมวัสดุฝ้าเพดานยิบซั่มบอร์ดหนา 12 มม.มีอะลูมิเนียมฟอยล์</t>
  </si>
  <si>
    <t xml:space="preserve"> -145-</t>
  </si>
  <si>
    <t xml:space="preserve">ชนิดกันความชื้น คร่าวไม้ยาง 1-1/2"x 3"@ 0.60x0.60 ม. # </t>
  </si>
  <si>
    <t xml:space="preserve"> - แผ่นยิบซั่มบอร์ดชนิดกันความชื้นหนา 9 มม. </t>
  </si>
  <si>
    <r>
      <t>รวมวัสดุฝ้าเพดานยิบซั่มบอร์ด</t>
    </r>
    <r>
      <rPr>
        <sz val="10"/>
        <rFont val="AngsanaUPC"/>
        <family val="1"/>
        <charset val="222"/>
      </rPr>
      <t>หนา 9 มม.ชนิดกันความชื้น</t>
    </r>
  </si>
  <si>
    <t xml:space="preserve">  ฝ้าเพดานแผ่นยิบซั่มบอร์ดหนา 9 มม.ขนาด 1.20x2.40 ม.</t>
  </si>
  <si>
    <t xml:space="preserve">ชนิดกันความชื้น คร่าวไม้เนื้อแข็ง1-1/2"x 3"@ 0.60x0.60 ม. </t>
  </si>
  <si>
    <t xml:space="preserve"> - แผ่นยิบซั่มบอร์ดชนิดกันความชื้นหนา 12 มม. </t>
  </si>
  <si>
    <r>
      <t>รวมวัสดุฝ้าเพดานยิบซั่มบอร์ด</t>
    </r>
    <r>
      <rPr>
        <sz val="10"/>
        <rFont val="AngsanaUPC"/>
        <family val="1"/>
        <charset val="222"/>
      </rPr>
      <t>หนา 12 มม.ชนิดกันความชื้น</t>
    </r>
  </si>
  <si>
    <t xml:space="preserve"> -146-</t>
  </si>
  <si>
    <t xml:space="preserve">  ฝ้าเพดานแผ่นยิบซั่มบอร์ดหนา  9 มม.ขนาด 1.20x2.40 ม.</t>
  </si>
  <si>
    <t>โครงคร่าวเหล็กชุบสังกะสี@ 0.60 ม.(TG-  )</t>
  </si>
  <si>
    <t xml:space="preserve"> - ค่าแรงงานติดตั้งฝ้าเพดานทั้งหมด</t>
  </si>
  <si>
    <t>รวมงานทำฝ้าเพดานแผ่นยิบซั่มบอร์ดหนา 9 มม.</t>
  </si>
  <si>
    <t>รวมงานทำฝ้าเพดานแผ่นยิบซั่มบอร์ดหนา 12 มม.</t>
  </si>
  <si>
    <t>มีอะลูมิเนียมฟอยล์ คร่าวเหล็กชุบสังกะสี@ 0.60 ม.(TG-  )</t>
  </si>
  <si>
    <t xml:space="preserve"> -147-</t>
  </si>
  <si>
    <t xml:space="preserve">  ฝ้าเพดานแผ่นยิบซั่มบอร์ดชนิดพิมพ์ลาย หนา  9 มม.ขนาด</t>
  </si>
  <si>
    <t>0.60 x 0.60 ม.โครงคร่าวเหล็กชุบสังกะสี@ 0.60 ม.(TG-  )</t>
  </si>
  <si>
    <t xml:space="preserve"> - แผ่นยิบซั่มบอร์ดหนา 9 มม. ขนาด 0.60 x 0.60 ม. </t>
  </si>
  <si>
    <t xml:space="preserve">  ฝ้าเพดานแผ่นยิบซั่มบอร์ดชนิดพิมพ์ลาย หนา 12 มม.ขนาด</t>
  </si>
  <si>
    <t>0.60 x 1.20 ม.โครงคร่าวเหล็กชุบสังกะสี@ 0.60 ม.(TG-  )</t>
  </si>
  <si>
    <t xml:space="preserve"> - แผ่นยิบซั่มบอร์ดหนา 12 มม. ขนาด 0.60 x 1.20 ม. </t>
  </si>
  <si>
    <t xml:space="preserve">  ฝ้าเพดานแผ่นใยไม้อัดแข็งชนิดเรียบ หนา 6 มม.ขนาด</t>
  </si>
  <si>
    <t>1.20 x 2.40 ม.โครงคร่าวเหล็กชุบสังกะสี@ 0.60 ม.</t>
  </si>
  <si>
    <t xml:space="preserve">  ฝ้าเพดานแผ่นใยไม้อัดแข็งชนิดลวดลาย หนา 6 มม.ขนาด</t>
  </si>
  <si>
    <t xml:space="preserve"> -148-</t>
  </si>
  <si>
    <t>วัสดุมวลรวมของงานทาสี (ต่อพื้นที่ 1 ตารางเมตร)</t>
  </si>
  <si>
    <t xml:space="preserve">   งานทาสีพลาสติกชนิดทาภายนอก</t>
  </si>
  <si>
    <t xml:space="preserve"> - สีโป๊ว</t>
  </si>
  <si>
    <t xml:space="preserve"> - สีทาภายนอกทารองพื้น</t>
  </si>
  <si>
    <t>GL.</t>
  </si>
  <si>
    <t xml:space="preserve"> - สีทาภายนอกทาทับหน้า</t>
  </si>
  <si>
    <t xml:space="preserve"> - น้ำผสมสี</t>
  </si>
  <si>
    <t xml:space="preserve">    รวมวัสดุทาสีภายนอก</t>
  </si>
  <si>
    <t xml:space="preserve">   งานทาสีพลาสติกชนิดทาภายใน</t>
  </si>
  <si>
    <t xml:space="preserve"> - สีทาภายในทารองพื้น</t>
  </si>
  <si>
    <t xml:space="preserve"> - สีทาภายในทาทับหน้า</t>
  </si>
  <si>
    <t xml:space="preserve">    รวมวัสดุทาสีภายใน</t>
  </si>
  <si>
    <t xml:space="preserve">   งานทาสีน้ำมัน</t>
  </si>
  <si>
    <t xml:space="preserve"> - สีทารองพื้น</t>
  </si>
  <si>
    <t xml:space="preserve"> - สีทาทับหน้า</t>
  </si>
  <si>
    <t xml:space="preserve"> - น้ำมันผสมสี</t>
  </si>
  <si>
    <t xml:space="preserve">    รวมวัสดุทาสีน้ำมัน</t>
  </si>
  <si>
    <t xml:space="preserve">   งานทาสีแชลแล็ค</t>
  </si>
  <si>
    <t xml:space="preserve"> - สีโป๊ว-กระดาษทราย</t>
  </si>
  <si>
    <t xml:space="preserve"> - ทารองพื้น</t>
  </si>
  <si>
    <t xml:space="preserve"> - ทาเคลือบด้านหรือเคลือบเงาทับหน้า</t>
  </si>
  <si>
    <t xml:space="preserve"> - ทินเนอร์หรือแอลกอฮอล์</t>
  </si>
  <si>
    <t xml:space="preserve">    รวมวัสดุทาแชลแล็ค</t>
  </si>
  <si>
    <t xml:space="preserve">   งานทาสีเหล็กกันสนิม</t>
  </si>
  <si>
    <t xml:space="preserve">    รวมวัสดุทาสีเหล็กกันสนิม</t>
  </si>
  <si>
    <t>รวมราคาค่าแรงและวัสดุก่อสร้าง</t>
  </si>
  <si>
    <r>
      <t xml:space="preserve">สูตรคำนวณหาค่า </t>
    </r>
    <r>
      <rPr>
        <b/>
        <sz val="18"/>
        <color indexed="18"/>
        <rFont val="EucrosiaUPC"/>
        <family val="1"/>
        <charset val="222"/>
      </rPr>
      <t>Factor F  ที่อยู่ระหว่างช่วงของค่างานต้นทุน</t>
    </r>
  </si>
  <si>
    <t>กรณีค่างานอยู่ระหว่างช่วงของค่างานต้นทุนที่กำหนดในตาราง Factor F  ให้ใช้สูตรเพื่อหา Factor F   ดังนี้</t>
  </si>
  <si>
    <t xml:space="preserve">        =</t>
  </si>
  <si>
    <t>สูตร</t>
  </si>
  <si>
    <t>ต้องการหาค่า Factor F ของค่างานต้นทุน</t>
  </si>
  <si>
    <t>A</t>
  </si>
  <si>
    <t>บาท</t>
  </si>
  <si>
    <t>ค่างานต้นทุนตัวต่ำกว่าค่างานต้นทุน A</t>
  </si>
  <si>
    <t>B</t>
  </si>
  <si>
    <t>ค่างานต้นทุนตัวสูงกว่าค่างานต้นทุน A</t>
  </si>
  <si>
    <t>C</t>
  </si>
  <si>
    <t>ตารางคำนวณ</t>
  </si>
  <si>
    <t>ค่า Factor F ของค่างานต้นทุน B</t>
  </si>
  <si>
    <t>D</t>
  </si>
  <si>
    <t>ค่า Factor F ของค่างานต้นทุน C</t>
  </si>
  <si>
    <t>E</t>
  </si>
  <si>
    <t>ค่า Factor F</t>
  </si>
  <si>
    <t>-</t>
  </si>
  <si>
    <t>(</t>
  </si>
  <si>
    <t>)</t>
  </si>
  <si>
    <t>เมื่อ</t>
  </si>
  <si>
    <t xml:space="preserve">  =  A</t>
  </si>
  <si>
    <t xml:space="preserve">  =  B</t>
  </si>
  <si>
    <t xml:space="preserve">  =  C</t>
  </si>
  <si>
    <t xml:space="preserve">  =  D</t>
  </si>
  <si>
    <t xml:space="preserve">  =  E</t>
  </si>
  <si>
    <t>แทนค่าสูตร</t>
  </si>
  <si>
    <t xml:space="preserve">  =</t>
  </si>
  <si>
    <t>สิงหาคม</t>
  </si>
  <si>
    <t>ม.</t>
  </si>
  <si>
    <t>งานขัดล้างทำความสะอาด และรื้อถอนระบบกันซึมเดิม</t>
  </si>
  <si>
    <t>ชนิดอะครีลิค (เฉพาะที่หลุดร่อนออก)</t>
  </si>
  <si>
    <t>รุ่น ดร.ฟิคสิท พียู ซีลแลนท์</t>
  </si>
  <si>
    <t xml:space="preserve">งานติดตั้งระบบกันซึมดาดฟ้า ระบบเชล์ ฟลินท์โค้ท </t>
  </si>
  <si>
    <t>งานซ่อมรอยร้าว ด้วยโฟลียูรีเทนซีลแลนท์</t>
  </si>
  <si>
    <t>มาสติก หนา 3 มม. สีเขียว</t>
  </si>
  <si>
    <t>โซนเอ</t>
  </si>
  <si>
    <t>งานปรับปรุงซ่อมแซมระบบกันซึมดาดฟ้าอาคารโรงงานนำร่อง</t>
  </si>
  <si>
    <t xml:space="preserve">ชื่อโครงการ           งานปรับปรุงซ่อมแซมระบบกันซึมดาดฟ้าอาคารโรงงานนำร่อง
</t>
  </si>
  <si>
    <t xml:space="preserve">คำนวณราคากลางเมื่อวันที่              เดือน                          พ.ศ. </t>
  </si>
  <si>
    <t>ผู้เสนอราคา  บริษัท/ห้างหุ้นส่วนจำกัด</t>
  </si>
  <si>
    <t>คิดเป็นเงินประมาณ</t>
  </si>
  <si>
    <t>(ตัวหนังสือ)</t>
  </si>
  <si>
    <t>(ลงชื่อ)………………………………………………………………………………………….</t>
  </si>
  <si>
    <t>(ผู้จัดการหรือตัวแทนผู้มีอำนาจเต็ม)</t>
  </si>
  <si>
    <t xml:space="preserve">           (……………………………………………………………………………….)</t>
  </si>
  <si>
    <t>บริษัท/ห้างหุ้นส่วนจำกัด…………………………………………………………</t>
  </si>
  <si>
    <t>(ประทับตรา ถ้ามี)</t>
  </si>
  <si>
    <t>(ผู้คิดราคา)</t>
  </si>
  <si>
    <t>ตำแหน่ง……………………………………………………………………………………</t>
  </si>
  <si>
    <t>ราคาค่าก่อสร้าง(ตัวหนังสือ)</t>
  </si>
  <si>
    <t>ข้าพเจ้าขอรับรองว่าประมาณการข้างต้นได้ตรวจทานถูกต้องเรียบร้อยทุกประการ   และข้าพเจ้ายินยอม</t>
  </si>
  <si>
    <t>ที่จะให้ตัดลดรายการใดรายการหนึ่งหรือหลายรายการ   โดยลดจำนวนเงินที่เท่ากับจำนวนเงินที่ได้ระบุไว้ในรายการ</t>
  </si>
  <si>
    <t>ที่ตัดลดนั้น  และให้ถือว่าบัญชีแสดงปริมาณวัสดุและราคาค่าก่อสร้างนี้เป็นส่วนหนึ่งเพื่อประกอบการพิจารณาของ</t>
  </si>
  <si>
    <t>คณะกรรมการ ฯ  และผู้เกี่ยวข้องอื่น</t>
  </si>
  <si>
    <t>จึงได้ลงลายมือชื่อไว้เป็นหลักฐาน</t>
  </si>
  <si>
    <t xml:space="preserve">สิ่งก่อสร้าง </t>
  </si>
  <si>
    <t>คำนวณราคากลางโดย    บริษัท/ห้างหุ้นส่วนจำกัด</t>
  </si>
  <si>
    <t xml:space="preserve">เมื่อวันที่      เดือน    พ.ศ. </t>
  </si>
  <si>
    <t>งานเคลียร์ริ่งและปรับระดับพื้น(ทรายรองพื้น)</t>
  </si>
  <si>
    <t>งานเทคอนกรีตพื้นทางเท้า</t>
  </si>
  <si>
    <t>ไม้แบบ (ค่าของ) คิด 80%</t>
  </si>
  <si>
    <t xml:space="preserve">ไม้แบบ (ค่าแรง) </t>
  </si>
  <si>
    <t xml:space="preserve"> Wiremesh 4 mm.@0.20 m.#</t>
  </si>
  <si>
    <t>แผ่นทางเท้า</t>
  </si>
  <si>
    <t>แผ่นทางเท้าสำหรับลานม้านั่ง</t>
  </si>
  <si>
    <t>งานก่ออิฐประสานกันขอบบ่อพัก</t>
  </si>
  <si>
    <t>กรวดแม่น้ำ</t>
  </si>
  <si>
    <t>หินเทียมประดับสนาม(ให้ผู้รับจ้างเสนอรูปแบบก่อนดำเนินการ)</t>
  </si>
  <si>
    <t>งานปั้นขอบสระพร้อมทาสี</t>
  </si>
  <si>
    <t>พลาสติกกรองกรวด</t>
  </si>
  <si>
    <t xml:space="preserve">งานปรับปรุงภูมิทัศน์บริเวณสำนักงานอธิการบดี </t>
  </si>
  <si>
    <t xml:space="preserve">ชื่อโครงการ           งานปรับปรุงภูมิทัศน์บริเวณสำนักงานอธิการบดี 
</t>
  </si>
  <si>
    <t xml:space="preserve">คำนวณราคากลางโดย </t>
  </si>
  <si>
    <t>เมื่อวันที่         เดือน             พ.ศ. 2560</t>
  </si>
  <si>
    <t>คำนวณราคากลางเมื่อวันที่          เดือน              พ.ศ.  2560</t>
  </si>
  <si>
    <t>(                               )</t>
  </si>
  <si>
    <t xml:space="preserve">ตำแหน่ง          </t>
  </si>
  <si>
    <t xml:space="preserve">  </t>
  </si>
  <si>
    <t xml:space="preserve">     เดือน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</si>
</sst>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7">
    <numFmt numFmtId="41" formatCode="_-* #,##0_-;\-* #,##0_-;_-* &quot;-&quot;_-;_-@_-"/>
    <numFmt numFmtId="43" formatCode="_-* #,##0.00_-;\-* #,##0.00_-;_-* &quot;-&quot;??_-;_-@_-"/>
    <numFmt numFmtId="187" formatCode="#,###.00&quot;  &quot;"/>
    <numFmt numFmtId="188" formatCode="0.00\ &quot;%&quot;"/>
    <numFmt numFmtId="189" formatCode="_-* #,##0_-;\-* #,##0_-;_-* &quot;-&quot;??_-;_-@_-"/>
    <numFmt numFmtId="190" formatCode="General_)"/>
    <numFmt numFmtId="191" formatCode="&quot;\&quot;#,##0;[Red]&quot;\&quot;\-#,##0"/>
    <numFmt numFmtId="192" formatCode="_ * #,##0.00_ ;_ * \-#,##0.00_ ;_ * &quot;-&quot;??_ ;_ @_ "/>
    <numFmt numFmtId="193" formatCode="_ * #,##0_ ;_ * \-#,##0_ ;_ * &quot;-&quot;_ ;_ @_ "/>
    <numFmt numFmtId="194" formatCode="&quot;฿&quot;\t#,##0_);\(&quot;฿&quot;\t#,##0\)"/>
    <numFmt numFmtId="195" formatCode="\t0.00E+00"/>
    <numFmt numFmtId="196" formatCode="#,##0.0_);\(#,##0.0\)"/>
    <numFmt numFmtId="197" formatCode="\ว\ว\/\ด\ด\/\ป\ป"/>
    <numFmt numFmtId="198" formatCode="0.0&quot;  &quot;"/>
    <numFmt numFmtId="199" formatCode="#,##0\ &quot;F&quot;;[Red]\-#,##0\ &quot;F&quot;"/>
    <numFmt numFmtId="200" formatCode="dd\-mmm\-yy_)"/>
    <numFmt numFmtId="201" formatCode="#,###&quot;  &quot;"/>
    <numFmt numFmtId="202" formatCode="_-* #,##0.0000_-;\-* #,##0.0000_-;_-* &quot;-&quot;??_-;_-@_-"/>
    <numFmt numFmtId="203" formatCode="_-* #,##0.000000_-;\-* #,##0.000000_-;_-* &quot;-&quot;??_-;_-@_-"/>
    <numFmt numFmtId="204" formatCode="_-* #,##0.000_-;\-* #,##0.000_-;_-* &quot;-&quot;??_-;_-@_-"/>
    <numFmt numFmtId="205" formatCode="0.0"/>
    <numFmt numFmtId="206" formatCode="0.0000"/>
    <numFmt numFmtId="207" formatCode="_-* #,##0.00_-;\-* #,##0.00_-;_-* &quot;-&quot;_-;_-@_-"/>
    <numFmt numFmtId="208" formatCode="0.000000000000000000000"/>
    <numFmt numFmtId="209" formatCode="_(* #,##0.00_);_(* \(#,##0.00\);_(* &quot;-&quot;??_);_(@_)"/>
    <numFmt numFmtId="210" formatCode="_(&quot;$&quot;* #,##0.000_);_(&quot;$&quot;* \(#,##0.000\);_(&quot;$&quot;* &quot;-&quot;??_);_(@_)"/>
    <numFmt numFmtId="211" formatCode="_-* #,##0.00000_-;\-* #,##0.00000_-;_-* &quot;-&quot;?????_-;_-@_-"/>
  </numFmts>
  <fonts count="92">
    <font>
      <sz val="14"/>
      <name val="Cordia New"/>
      <charset val="222"/>
    </font>
    <font>
      <sz val="11"/>
      <color theme="1"/>
      <name val="Tahoma"/>
      <family val="2"/>
      <charset val="222"/>
      <scheme val="minor"/>
    </font>
    <font>
      <sz val="14"/>
      <name val="Cordia New"/>
      <family val="2"/>
    </font>
    <font>
      <sz val="14"/>
      <name val="SV Rojchana"/>
    </font>
    <font>
      <sz val="14"/>
      <name val="AngsanaUPC"/>
      <family val="1"/>
    </font>
    <font>
      <sz val="11"/>
      <name val="?? ?????"/>
      <family val="3"/>
      <charset val="255"/>
    </font>
    <font>
      <sz val="10"/>
      <name val="Arial"/>
      <family val="2"/>
    </font>
    <font>
      <sz val="10"/>
      <name val="Helv"/>
      <family val="2"/>
    </font>
    <font>
      <sz val="16"/>
      <name val="DilleniaUPC"/>
      <family val="1"/>
    </font>
    <font>
      <sz val="11"/>
      <name val="??"/>
      <family val="1"/>
    </font>
    <font>
      <sz val="12"/>
      <name val="Helv"/>
      <family val="2"/>
    </font>
    <font>
      <b/>
      <sz val="14"/>
      <name val="Angsana New"/>
      <family val="1"/>
      <charset val="222"/>
    </font>
    <font>
      <b/>
      <i/>
      <sz val="24"/>
      <color indexed="49"/>
      <name val="Arial Narrow"/>
      <family val="2"/>
    </font>
    <font>
      <sz val="12"/>
      <name val="Times New Roman"/>
      <family val="1"/>
    </font>
    <font>
      <sz val="12"/>
      <name val="????"/>
      <charset val="136"/>
    </font>
    <font>
      <sz val="10"/>
      <color indexed="8"/>
      <name val="Arial"/>
      <family val="2"/>
    </font>
    <font>
      <b/>
      <sz val="14"/>
      <name val="AngsanaUPC"/>
      <family val="1"/>
    </font>
    <font>
      <sz val="8"/>
      <name val="Arial"/>
      <family val="2"/>
    </font>
    <font>
      <b/>
      <sz val="12"/>
      <name val="Arial"/>
      <family val="2"/>
    </font>
    <font>
      <sz val="7"/>
      <name val="Small Fonts"/>
      <family val="2"/>
    </font>
    <font>
      <sz val="14"/>
      <name val="Cordia New"/>
      <family val="3"/>
    </font>
    <font>
      <b/>
      <i/>
      <sz val="18"/>
      <color indexed="28"/>
      <name val="AngsanaUPC"/>
      <family val="1"/>
    </font>
    <font>
      <sz val="14"/>
      <name val="AngsanaUPC"/>
      <family val="1"/>
      <charset val="222"/>
    </font>
    <font>
      <sz val="14"/>
      <color indexed="8"/>
      <name val="EucrosiaUPC"/>
      <family val="2"/>
      <charset val="222"/>
    </font>
    <font>
      <sz val="12"/>
      <name val="TH Niramit AS"/>
    </font>
    <font>
      <b/>
      <sz val="12"/>
      <name val="TH Niramit AS"/>
    </font>
    <font>
      <sz val="14"/>
      <name val="TH Niramit AS"/>
    </font>
    <font>
      <b/>
      <sz val="14"/>
      <name val="TH Niramit AS"/>
    </font>
    <font>
      <b/>
      <sz val="17"/>
      <name val="TH Niramit AS"/>
    </font>
    <font>
      <sz val="13"/>
      <name val="TH Niramit AS"/>
    </font>
    <font>
      <vertAlign val="subscript"/>
      <sz val="14"/>
      <name val="TH Niramit AS"/>
    </font>
    <font>
      <sz val="12"/>
      <color indexed="8"/>
      <name val="TH Niramit AS"/>
    </font>
    <font>
      <sz val="11"/>
      <color theme="1"/>
      <name val="Tahoma"/>
      <family val="2"/>
      <charset val="222"/>
      <scheme val="minor"/>
    </font>
    <font>
      <u/>
      <sz val="14"/>
      <color theme="10"/>
      <name val="Cordia New"/>
      <family val="2"/>
    </font>
    <font>
      <sz val="12"/>
      <color theme="1"/>
      <name val="TH Niramit AS"/>
    </font>
    <font>
      <u/>
      <sz val="12"/>
      <color theme="10"/>
      <name val="TH Niramit AS"/>
    </font>
    <font>
      <sz val="15"/>
      <name val="Browallia New"/>
      <family val="2"/>
    </font>
    <font>
      <b/>
      <sz val="24"/>
      <color indexed="10"/>
      <name val="IrisUPC"/>
      <family val="2"/>
      <charset val="222"/>
    </font>
    <font>
      <b/>
      <sz val="14"/>
      <name val="AngsanaUPC"/>
      <family val="1"/>
      <charset val="222"/>
    </font>
    <font>
      <b/>
      <sz val="12"/>
      <name val="AngsanaUPC"/>
      <family val="1"/>
      <charset val="222"/>
    </font>
    <font>
      <b/>
      <sz val="12"/>
      <color indexed="12"/>
      <name val="AngsanaUPC"/>
      <family val="1"/>
      <charset val="222"/>
    </font>
    <font>
      <sz val="12"/>
      <name val="AngsanaUPC"/>
      <family val="1"/>
      <charset val="222"/>
    </font>
    <font>
      <b/>
      <sz val="15"/>
      <name val="AngsanaUPC"/>
      <family val="1"/>
      <charset val="222"/>
    </font>
    <font>
      <sz val="15"/>
      <name val="AngsanaUPC"/>
      <family val="1"/>
      <charset val="222"/>
    </font>
    <font>
      <sz val="15"/>
      <color indexed="12"/>
      <name val="AngsanaUPC"/>
      <family val="1"/>
      <charset val="222"/>
    </font>
    <font>
      <sz val="14"/>
      <color indexed="12"/>
      <name val="AngsanaUPC"/>
      <family val="1"/>
    </font>
    <font>
      <sz val="11"/>
      <name val="AngsanaUPC"/>
      <family val="1"/>
      <charset val="222"/>
    </font>
    <font>
      <b/>
      <sz val="15"/>
      <name val="IrisUPC"/>
      <family val="2"/>
      <charset val="222"/>
    </font>
    <font>
      <sz val="15"/>
      <color indexed="10"/>
      <name val="Browallia New"/>
      <family val="2"/>
    </font>
    <font>
      <sz val="11"/>
      <name val="AngsanaUPC"/>
      <family val="1"/>
    </font>
    <font>
      <sz val="15"/>
      <name val="AngsanaUPC"/>
      <family val="1"/>
    </font>
    <font>
      <sz val="10"/>
      <name val="AngsanaUPC"/>
      <family val="1"/>
    </font>
    <font>
      <sz val="10"/>
      <name val="AngsanaUPC"/>
      <family val="1"/>
      <charset val="222"/>
    </font>
    <font>
      <b/>
      <sz val="11"/>
      <name val="AngsanaUPC"/>
      <family val="1"/>
      <charset val="222"/>
    </font>
    <font>
      <sz val="12"/>
      <name val="AngsanaUPC"/>
      <family val="1"/>
    </font>
    <font>
      <b/>
      <sz val="15"/>
      <name val="Browallia New"/>
      <family val="2"/>
    </font>
    <font>
      <sz val="20"/>
      <color indexed="10"/>
      <name val="AngsanaUPC"/>
      <family val="1"/>
      <charset val="222"/>
    </font>
    <font>
      <b/>
      <sz val="20"/>
      <color indexed="10"/>
      <name val="AngsanaUPC"/>
      <family val="1"/>
      <charset val="222"/>
    </font>
    <font>
      <b/>
      <sz val="18"/>
      <color indexed="18"/>
      <name val="IrisUPC"/>
      <family val="2"/>
      <charset val="222"/>
    </font>
    <font>
      <b/>
      <sz val="18"/>
      <color indexed="18"/>
      <name val="EucrosiaUPC"/>
      <family val="1"/>
      <charset val="222"/>
    </font>
    <font>
      <b/>
      <sz val="18"/>
      <name val="IrisUPC"/>
      <family val="2"/>
      <charset val="222"/>
    </font>
    <font>
      <b/>
      <sz val="16"/>
      <name val="AngsanaUPC"/>
      <family val="1"/>
      <charset val="222"/>
    </font>
    <font>
      <b/>
      <sz val="18"/>
      <name val="AngsanaUPC"/>
      <family val="1"/>
      <charset val="222"/>
    </font>
    <font>
      <b/>
      <sz val="18"/>
      <color indexed="62"/>
      <name val="AngsanaUPC"/>
      <family val="1"/>
      <charset val="222"/>
    </font>
    <font>
      <sz val="18"/>
      <name val="AngsanaUPC"/>
      <family val="1"/>
      <charset val="222"/>
    </font>
    <font>
      <b/>
      <sz val="18"/>
      <color indexed="60"/>
      <name val="AngsanaUPC"/>
      <family val="1"/>
      <charset val="222"/>
    </font>
    <font>
      <sz val="14"/>
      <color indexed="60"/>
      <name val="AngsanaUPC"/>
      <family val="1"/>
      <charset val="222"/>
    </font>
    <font>
      <b/>
      <sz val="16"/>
      <color indexed="16"/>
      <name val="AngsanaUPC"/>
      <family val="1"/>
      <charset val="222"/>
    </font>
    <font>
      <b/>
      <sz val="22"/>
      <color indexed="10"/>
      <name val="AngsanaUPC"/>
      <family val="1"/>
      <charset val="222"/>
    </font>
    <font>
      <sz val="16"/>
      <name val="AngsanaUPC"/>
      <family val="1"/>
      <charset val="222"/>
    </font>
    <font>
      <sz val="16"/>
      <color indexed="10"/>
      <name val="AngsanaUPC"/>
      <family val="1"/>
      <charset val="222"/>
    </font>
    <font>
      <sz val="16"/>
      <color indexed="12"/>
      <name val="AngsanaUPC"/>
      <family val="1"/>
      <charset val="222"/>
    </font>
    <font>
      <sz val="16"/>
      <color indexed="20"/>
      <name val="AngsanaUPC"/>
      <family val="1"/>
      <charset val="222"/>
    </font>
    <font>
      <sz val="16"/>
      <color indexed="17"/>
      <name val="AngsanaUPC"/>
      <family val="1"/>
      <charset val="222"/>
    </font>
    <font>
      <sz val="16"/>
      <color indexed="8"/>
      <name val="AngsanaUPC"/>
      <family val="1"/>
      <charset val="222"/>
    </font>
    <font>
      <b/>
      <sz val="14"/>
      <color indexed="10"/>
      <name val="AngsanaUPC"/>
      <family val="1"/>
      <charset val="222"/>
    </font>
    <font>
      <sz val="14"/>
      <color indexed="10"/>
      <name val="AngsanaUPC"/>
      <family val="1"/>
      <charset val="222"/>
    </font>
    <font>
      <b/>
      <sz val="16"/>
      <color indexed="17"/>
      <name val="AngsanaUPC"/>
      <family val="1"/>
      <charset val="222"/>
    </font>
    <font>
      <b/>
      <sz val="16"/>
      <color indexed="8"/>
      <name val="AngsanaUPC"/>
      <family val="1"/>
      <charset val="222"/>
    </font>
    <font>
      <b/>
      <sz val="16"/>
      <color indexed="10"/>
      <name val="AngsanaUPC"/>
      <family val="1"/>
      <charset val="222"/>
    </font>
    <font>
      <b/>
      <sz val="16"/>
      <color indexed="12"/>
      <name val="AngsanaUPC"/>
      <family val="1"/>
      <charset val="222"/>
    </font>
    <font>
      <sz val="14"/>
      <color indexed="12"/>
      <name val="AngsanaUPC"/>
      <family val="1"/>
      <charset val="222"/>
    </font>
    <font>
      <sz val="14"/>
      <color indexed="20"/>
      <name val="AngsanaUPC"/>
      <family val="1"/>
      <charset val="222"/>
    </font>
    <font>
      <sz val="14"/>
      <color indexed="17"/>
      <name val="AngsanaUPC"/>
      <family val="1"/>
      <charset val="222"/>
    </font>
    <font>
      <sz val="14"/>
      <color indexed="8"/>
      <name val="AngsanaUPC"/>
      <family val="1"/>
      <charset val="222"/>
    </font>
    <font>
      <b/>
      <sz val="18"/>
      <color indexed="12"/>
      <name val="AngsanaUPC"/>
      <family val="1"/>
      <charset val="222"/>
    </font>
    <font>
      <sz val="10"/>
      <name val="Arial"/>
      <family val="2"/>
    </font>
    <font>
      <u/>
      <sz val="10"/>
      <color indexed="12"/>
      <name val="Arial"/>
      <family val="2"/>
    </font>
    <font>
      <sz val="16"/>
      <name val="DilleniaUPC"/>
      <family val="1"/>
      <charset val="222"/>
    </font>
    <font>
      <b/>
      <sz val="12"/>
      <color rgb="FFFF0000"/>
      <name val="TH Niramit AS"/>
    </font>
    <font>
      <sz val="14"/>
      <color indexed="8"/>
      <name val="CordiaUPC"/>
      <family val="2"/>
    </font>
    <font>
      <sz val="11"/>
      <color theme="1"/>
      <name val="Tahoma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</fills>
  <borders count="98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22">
    <xf numFmtId="0" fontId="0" fillId="0" borderId="0"/>
    <xf numFmtId="0" fontId="3" fillId="0" borderId="0">
      <alignment vertical="center"/>
    </xf>
    <xf numFmtId="190" fontId="4" fillId="0" borderId="0" applyFont="0" applyFill="0" applyBorder="0" applyAlignment="0" applyProtection="0"/>
    <xf numFmtId="191" fontId="5" fillId="0" borderId="0" applyFont="0" applyFill="0" applyBorder="0" applyAlignment="0" applyProtection="0"/>
    <xf numFmtId="192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4" fontId="7" fillId="0" borderId="0" applyFont="0" applyFill="0" applyBorder="0" applyAlignment="0" applyProtection="0"/>
    <xf numFmtId="194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3" fontId="6" fillId="0" borderId="0" applyFont="0" applyFill="0" applyBorder="0" applyAlignment="0" applyProtection="0"/>
    <xf numFmtId="38" fontId="5" fillId="0" borderId="0" applyFont="0" applyFill="0" applyBorder="0" applyAlignment="0" applyProtection="0"/>
    <xf numFmtId="40" fontId="5" fillId="0" borderId="0" applyFont="0" applyFill="0" applyBorder="0" applyAlignment="0" applyProtection="0"/>
    <xf numFmtId="0" fontId="9" fillId="0" borderId="0"/>
    <xf numFmtId="0" fontId="10" fillId="0" borderId="0"/>
    <xf numFmtId="9" fontId="6" fillId="2" borderId="0"/>
    <xf numFmtId="0" fontId="6" fillId="0" borderId="0"/>
    <xf numFmtId="0" fontId="11" fillId="0" borderId="1" applyNumberFormat="0" applyFont="0" applyBorder="0" applyAlignment="0" applyProtection="0"/>
    <xf numFmtId="0" fontId="12" fillId="3" borderId="2">
      <alignment horizontal="centerContinuous" vertical="top"/>
    </xf>
    <xf numFmtId="0" fontId="6" fillId="0" borderId="0" applyFill="0" applyBorder="0" applyAlignment="0"/>
    <xf numFmtId="196" fontId="7" fillId="0" borderId="0" applyFill="0" applyBorder="0" applyAlignment="0"/>
    <xf numFmtId="0" fontId="13" fillId="0" borderId="0" applyFill="0" applyBorder="0" applyAlignment="0"/>
    <xf numFmtId="0" fontId="14" fillId="0" borderId="0" applyFill="0" applyBorder="0" applyAlignment="0"/>
    <xf numFmtId="0" fontId="14" fillId="0" borderId="0" applyFill="0" applyBorder="0" applyAlignment="0"/>
    <xf numFmtId="197" fontId="8" fillId="0" borderId="0" applyFill="0" applyBorder="0" applyAlignment="0"/>
    <xf numFmtId="198" fontId="8" fillId="0" borderId="0" applyFill="0" applyBorder="0" applyAlignment="0"/>
    <xf numFmtId="196" fontId="7" fillId="0" borderId="0" applyFill="0" applyBorder="0" applyAlignment="0"/>
    <xf numFmtId="197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12" fillId="3" borderId="2">
      <alignment horizontal="centerContinuous" vertical="top"/>
    </xf>
    <xf numFmtId="196" fontId="7" fillId="0" borderId="0" applyFont="0" applyFill="0" applyBorder="0" applyAlignment="0" applyProtection="0"/>
    <xf numFmtId="14" fontId="15" fillId="0" borderId="0" applyFill="0" applyBorder="0" applyAlignment="0"/>
    <xf numFmtId="15" fontId="16" fillId="4" borderId="0">
      <alignment horizontal="centerContinuous"/>
    </xf>
    <xf numFmtId="197" fontId="8" fillId="0" borderId="0" applyFill="0" applyBorder="0" applyAlignment="0"/>
    <xf numFmtId="196" fontId="7" fillId="0" borderId="0" applyFill="0" applyBorder="0" applyAlignment="0"/>
    <xf numFmtId="197" fontId="8" fillId="0" borderId="0" applyFill="0" applyBorder="0" applyAlignment="0"/>
    <xf numFmtId="198" fontId="8" fillId="0" borderId="0" applyFill="0" applyBorder="0" applyAlignment="0"/>
    <xf numFmtId="196" fontId="7" fillId="0" borderId="0" applyFill="0" applyBorder="0" applyAlignment="0"/>
    <xf numFmtId="38" fontId="17" fillId="3" borderId="0" applyNumberFormat="0" applyBorder="0" applyAlignment="0" applyProtection="0"/>
    <xf numFmtId="0" fontId="18" fillId="0" borderId="3" applyNumberFormat="0" applyAlignment="0" applyProtection="0">
      <alignment horizontal="left" vertical="center"/>
    </xf>
    <xf numFmtId="0" fontId="18" fillId="0" borderId="4">
      <alignment horizontal="left" vertical="center"/>
    </xf>
    <xf numFmtId="0" fontId="33" fillId="0" borderId="0" applyNumberFormat="0" applyFill="0" applyBorder="0" applyAlignment="0" applyProtection="0">
      <alignment vertical="top"/>
      <protection locked="0"/>
    </xf>
    <xf numFmtId="10" fontId="17" fillId="5" borderId="5" applyNumberFormat="0" applyBorder="0" applyAlignment="0" applyProtection="0"/>
    <xf numFmtId="197" fontId="8" fillId="0" borderId="0" applyFill="0" applyBorder="0" applyAlignment="0"/>
    <xf numFmtId="196" fontId="7" fillId="0" borderId="0" applyFill="0" applyBorder="0" applyAlignment="0"/>
    <xf numFmtId="197" fontId="8" fillId="0" borderId="0" applyFill="0" applyBorder="0" applyAlignment="0"/>
    <xf numFmtId="198" fontId="8" fillId="0" borderId="0" applyFill="0" applyBorder="0" applyAlignment="0"/>
    <xf numFmtId="196" fontId="7" fillId="0" borderId="0" applyFill="0" applyBorder="0" applyAlignment="0"/>
    <xf numFmtId="37" fontId="19" fillId="0" borderId="0"/>
    <xf numFmtId="199" fontId="13" fillId="0" borderId="0"/>
    <xf numFmtId="0" fontId="2" fillId="0" borderId="0"/>
    <xf numFmtId="0" fontId="2" fillId="0" borderId="0"/>
    <xf numFmtId="0" fontId="32" fillId="0" borderId="0"/>
    <xf numFmtId="0" fontId="20" fillId="0" borderId="0" applyFont="0" applyFill="0" applyBorder="0" applyAlignment="0" applyProtection="0"/>
    <xf numFmtId="197" fontId="8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10" fontId="6" fillId="0" borderId="0" applyFont="0" applyFill="0" applyBorder="0" applyAlignment="0" applyProtection="0"/>
    <xf numFmtId="197" fontId="8" fillId="0" borderId="0" applyFill="0" applyBorder="0" applyAlignment="0"/>
    <xf numFmtId="196" fontId="7" fillId="0" borderId="0" applyFill="0" applyBorder="0" applyAlignment="0"/>
    <xf numFmtId="197" fontId="8" fillId="0" borderId="0" applyFill="0" applyBorder="0" applyAlignment="0"/>
    <xf numFmtId="198" fontId="8" fillId="0" borderId="0" applyFill="0" applyBorder="0" applyAlignment="0"/>
    <xf numFmtId="196" fontId="7" fillId="0" borderId="0" applyFill="0" applyBorder="0" applyAlignment="0"/>
    <xf numFmtId="0" fontId="21" fillId="2" borderId="0"/>
    <xf numFmtId="49" fontId="15" fillId="0" borderId="0" applyFill="0" applyBorder="0" applyAlignment="0"/>
    <xf numFmtId="0" fontId="14" fillId="0" borderId="0" applyFill="0" applyBorder="0" applyAlignment="0"/>
    <xf numFmtId="0" fontId="14" fillId="0" borderId="0" applyFill="0" applyBorder="0" applyAlignment="0"/>
    <xf numFmtId="194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4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4" fillId="0" borderId="0"/>
    <xf numFmtId="43" fontId="4" fillId="0" borderId="0" applyFont="0" applyFill="0" applyBorder="0" applyAlignment="0" applyProtection="0"/>
    <xf numFmtId="0" fontId="86" fillId="0" borderId="0"/>
    <xf numFmtId="195" fontId="88" fillId="0" borderId="0" applyFont="0" applyFill="0" applyBorder="0" applyAlignment="0" applyProtection="0"/>
    <xf numFmtId="209" fontId="6" fillId="0" borderId="0" applyFont="0" applyFill="0" applyBorder="0" applyAlignment="0" applyProtection="0"/>
    <xf numFmtId="210" fontId="22" fillId="0" borderId="0" applyFill="0" applyBorder="0" applyAlignment="0"/>
    <xf numFmtId="198" fontId="88" fillId="0" borderId="0" applyFill="0" applyBorder="0" applyAlignment="0"/>
    <xf numFmtId="209" fontId="6" fillId="0" borderId="0" applyFont="0" applyFill="0" applyBorder="0" applyAlignment="0" applyProtection="0"/>
    <xf numFmtId="210" fontId="22" fillId="0" borderId="0" applyFont="0" applyFill="0" applyBorder="0" applyAlignment="0" applyProtection="0"/>
    <xf numFmtId="210" fontId="22" fillId="0" borderId="0" applyFill="0" applyBorder="0" applyAlignment="0"/>
    <xf numFmtId="210" fontId="22" fillId="0" borderId="0" applyFill="0" applyBorder="0" applyAlignment="0"/>
    <xf numFmtId="198" fontId="88" fillId="0" borderId="0" applyFill="0" applyBorder="0" applyAlignment="0"/>
    <xf numFmtId="0" fontId="87" fillId="0" borderId="0" applyNumberFormat="0" applyFill="0" applyBorder="0" applyAlignment="0" applyProtection="0">
      <alignment vertical="top"/>
      <protection locked="0"/>
    </xf>
    <xf numFmtId="210" fontId="22" fillId="0" borderId="0" applyFill="0" applyBorder="0" applyAlignment="0"/>
    <xf numFmtId="210" fontId="22" fillId="0" borderId="0" applyFill="0" applyBorder="0" applyAlignment="0"/>
    <xf numFmtId="198" fontId="88" fillId="0" borderId="0" applyFill="0" applyBorder="0" applyAlignment="0"/>
    <xf numFmtId="211" fontId="22" fillId="0" borderId="0"/>
    <xf numFmtId="9" fontId="6" fillId="0" borderId="0" applyFont="0" applyFill="0" applyBorder="0" applyAlignment="0" applyProtection="0"/>
    <xf numFmtId="210" fontId="22" fillId="0" borderId="0" applyFill="0" applyBorder="0" applyAlignment="0"/>
    <xf numFmtId="210" fontId="22" fillId="0" borderId="0" applyFill="0" applyBorder="0" applyAlignment="0"/>
    <xf numFmtId="198" fontId="88" fillId="0" borderId="0" applyFill="0" applyBorder="0" applyAlignment="0"/>
    <xf numFmtId="0" fontId="86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0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9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69">
    <xf numFmtId="0" fontId="0" fillId="0" borderId="0" xfId="0"/>
    <xf numFmtId="0" fontId="24" fillId="0" borderId="0" xfId="52" applyFont="1" applyBorder="1" applyProtection="1">
      <protection locked="0"/>
    </xf>
    <xf numFmtId="43" fontId="24" fillId="0" borderId="6" xfId="71" applyFont="1" applyFill="1" applyBorder="1" applyAlignment="1">
      <alignment horizontal="center" vertical="center"/>
    </xf>
    <xf numFmtId="43" fontId="24" fillId="0" borderId="6" xfId="71" applyFont="1" applyFill="1" applyBorder="1" applyAlignment="1">
      <alignment horizontal="center"/>
    </xf>
    <xf numFmtId="43" fontId="24" fillId="0" borderId="7" xfId="71" applyFont="1" applyFill="1" applyBorder="1" applyAlignment="1">
      <alignment horizontal="center" vertical="center"/>
    </xf>
    <xf numFmtId="0" fontId="24" fillId="0" borderId="0" xfId="0" applyFont="1"/>
    <xf numFmtId="49" fontId="24" fillId="0" borderId="0" xfId="52" applyNumberFormat="1" applyFont="1" applyBorder="1" applyProtection="1">
      <protection locked="0"/>
    </xf>
    <xf numFmtId="0" fontId="24" fillId="0" borderId="0" xfId="53" applyFont="1" applyFill="1" applyProtection="1">
      <protection locked="0"/>
    </xf>
    <xf numFmtId="0" fontId="24" fillId="0" borderId="0" xfId="53" applyFont="1" applyFill="1" applyBorder="1" applyProtection="1">
      <protection locked="0"/>
    </xf>
    <xf numFmtId="0" fontId="24" fillId="0" borderId="5" xfId="0" applyFont="1" applyBorder="1" applyAlignment="1" applyProtection="1">
      <alignment horizontal="center"/>
      <protection hidden="1"/>
    </xf>
    <xf numFmtId="0" fontId="24" fillId="0" borderId="8" xfId="0" applyFont="1" applyBorder="1" applyAlignment="1" applyProtection="1">
      <alignment horizontal="center" vertical="top"/>
      <protection hidden="1"/>
    </xf>
    <xf numFmtId="0" fontId="24" fillId="0" borderId="5" xfId="0" applyFont="1" applyBorder="1" applyAlignment="1" applyProtection="1">
      <alignment horizontal="center" vertical="top"/>
      <protection hidden="1"/>
    </xf>
    <xf numFmtId="0" fontId="24" fillId="0" borderId="0" xfId="76" applyFont="1"/>
    <xf numFmtId="0" fontId="24" fillId="0" borderId="0" xfId="76" applyFont="1" applyBorder="1" applyAlignment="1" applyProtection="1">
      <alignment horizontal="right" vertical="top"/>
      <protection hidden="1"/>
    </xf>
    <xf numFmtId="0" fontId="24" fillId="0" borderId="0" xfId="76" applyFont="1" applyBorder="1" applyAlignment="1" applyProtection="1">
      <alignment vertical="top"/>
      <protection hidden="1"/>
    </xf>
    <xf numFmtId="0" fontId="26" fillId="0" borderId="0" xfId="76" applyFont="1"/>
    <xf numFmtId="0" fontId="26" fillId="0" borderId="9" xfId="76" applyFont="1" applyBorder="1" applyAlignment="1" applyProtection="1">
      <protection locked="0"/>
    </xf>
    <xf numFmtId="0" fontId="26" fillId="0" borderId="9" xfId="76" applyFont="1" applyBorder="1" applyAlignment="1" applyProtection="1">
      <protection hidden="1"/>
    </xf>
    <xf numFmtId="17" fontId="26" fillId="0" borderId="9" xfId="76" applyNumberFormat="1" applyFont="1" applyBorder="1" applyAlignment="1" applyProtection="1">
      <protection hidden="1"/>
    </xf>
    <xf numFmtId="0" fontId="27" fillId="0" borderId="9" xfId="76" applyFont="1" applyBorder="1" applyAlignment="1" applyProtection="1">
      <protection hidden="1"/>
    </xf>
    <xf numFmtId="0" fontId="26" fillId="0" borderId="9" xfId="76" applyFont="1" applyBorder="1" applyAlignment="1" applyProtection="1">
      <alignment horizontal="left"/>
      <protection hidden="1"/>
    </xf>
    <xf numFmtId="0" fontId="26" fillId="0" borderId="9" xfId="76" applyFont="1" applyBorder="1" applyAlignment="1" applyProtection="1">
      <alignment horizontal="right"/>
      <protection hidden="1"/>
    </xf>
    <xf numFmtId="0" fontId="26" fillId="0" borderId="0" xfId="76" applyFont="1" applyProtection="1">
      <protection hidden="1"/>
    </xf>
    <xf numFmtId="41" fontId="26" fillId="0" borderId="10" xfId="76" applyNumberFormat="1" applyFont="1" applyBorder="1" applyProtection="1">
      <protection hidden="1"/>
    </xf>
    <xf numFmtId="41" fontId="26" fillId="0" borderId="7" xfId="76" applyNumberFormat="1" applyFont="1" applyBorder="1" applyProtection="1">
      <protection hidden="1"/>
    </xf>
    <xf numFmtId="0" fontId="26" fillId="0" borderId="6" xfId="76" applyFont="1" applyBorder="1" applyProtection="1">
      <protection hidden="1"/>
    </xf>
    <xf numFmtId="0" fontId="26" fillId="0" borderId="11" xfId="76" applyFont="1" applyBorder="1" applyProtection="1">
      <protection hidden="1"/>
    </xf>
    <xf numFmtId="0" fontId="27" fillId="0" borderId="0" xfId="76" applyFont="1" applyBorder="1" applyAlignment="1" applyProtection="1">
      <protection hidden="1"/>
    </xf>
    <xf numFmtId="189" fontId="27" fillId="0" borderId="0" xfId="73" applyNumberFormat="1" applyFont="1" applyBorder="1" applyAlignment="1" applyProtection="1">
      <alignment vertical="top"/>
      <protection locked="0"/>
    </xf>
    <xf numFmtId="43" fontId="26" fillId="0" borderId="0" xfId="73" applyNumberFormat="1" applyFont="1" applyBorder="1" applyAlignment="1" applyProtection="1">
      <protection locked="0"/>
    </xf>
    <xf numFmtId="0" fontId="26" fillId="0" borderId="0" xfId="76" applyFont="1" applyBorder="1" applyAlignment="1" applyProtection="1">
      <protection hidden="1"/>
    </xf>
    <xf numFmtId="43" fontId="26" fillId="0" borderId="0" xfId="73" applyFont="1" applyBorder="1" applyAlignment="1" applyProtection="1">
      <protection hidden="1"/>
    </xf>
    <xf numFmtId="0" fontId="27" fillId="0" borderId="12" xfId="76" applyFont="1" applyBorder="1" applyAlignment="1" applyProtection="1">
      <protection hidden="1"/>
    </xf>
    <xf numFmtId="0" fontId="27" fillId="0" borderId="13" xfId="76" applyFont="1" applyBorder="1" applyAlignment="1" applyProtection="1">
      <protection hidden="1"/>
    </xf>
    <xf numFmtId="0" fontId="27" fillId="0" borderId="14" xfId="76" applyFont="1" applyBorder="1" applyAlignment="1" applyProtection="1">
      <protection hidden="1"/>
    </xf>
    <xf numFmtId="0" fontId="27" fillId="0" borderId="15" xfId="76" applyFont="1" applyBorder="1" applyAlignment="1" applyProtection="1">
      <protection hidden="1"/>
    </xf>
    <xf numFmtId="0" fontId="27" fillId="0" borderId="16" xfId="76" applyFont="1" applyBorder="1" applyAlignment="1" applyProtection="1">
      <protection hidden="1"/>
    </xf>
    <xf numFmtId="0" fontId="27" fillId="0" borderId="17" xfId="76" applyFont="1" applyBorder="1" applyAlignment="1" applyProtection="1">
      <protection hidden="1"/>
    </xf>
    <xf numFmtId="0" fontId="26" fillId="0" borderId="0" xfId="76" applyFont="1" applyBorder="1" applyAlignment="1" applyProtection="1">
      <alignment vertical="top"/>
      <protection hidden="1"/>
    </xf>
    <xf numFmtId="0" fontId="29" fillId="0" borderId="0" xfId="76" applyFont="1" applyBorder="1" applyAlignment="1" applyProtection="1">
      <alignment horizontal="right" vertical="top"/>
      <protection hidden="1"/>
    </xf>
    <xf numFmtId="0" fontId="30" fillId="0" borderId="0" xfId="76" applyFont="1" applyAlignment="1" applyProtection="1">
      <alignment vertical="top"/>
      <protection hidden="1"/>
    </xf>
    <xf numFmtId="0" fontId="27" fillId="6" borderId="9" xfId="76" applyFont="1" applyFill="1" applyBorder="1" applyAlignment="1" applyProtection="1">
      <protection hidden="1"/>
    </xf>
    <xf numFmtId="0" fontId="26" fillId="6" borderId="18" xfId="76" applyFont="1" applyFill="1" applyBorder="1" applyAlignment="1" applyProtection="1">
      <protection hidden="1"/>
    </xf>
    <xf numFmtId="0" fontId="26" fillId="6" borderId="9" xfId="76" applyFont="1" applyFill="1" applyBorder="1" applyAlignment="1" applyProtection="1">
      <protection hidden="1"/>
    </xf>
    <xf numFmtId="0" fontId="26" fillId="6" borderId="0" xfId="76" applyFont="1" applyFill="1"/>
    <xf numFmtId="0" fontId="26" fillId="6" borderId="19" xfId="76" applyFont="1" applyFill="1" applyBorder="1" applyAlignment="1" applyProtection="1">
      <alignment horizontal="right"/>
      <protection hidden="1"/>
    </xf>
    <xf numFmtId="0" fontId="26" fillId="6" borderId="19" xfId="76" applyFont="1" applyFill="1" applyBorder="1" applyAlignment="1" applyProtection="1">
      <protection hidden="1"/>
    </xf>
    <xf numFmtId="0" fontId="26" fillId="6" borderId="0" xfId="76" applyFont="1" applyFill="1" applyProtection="1">
      <protection hidden="1"/>
    </xf>
    <xf numFmtId="0" fontId="27" fillId="6" borderId="20" xfId="76" applyFont="1" applyFill="1" applyBorder="1" applyAlignment="1" applyProtection="1">
      <alignment horizontal="center" vertical="center"/>
      <protection hidden="1"/>
    </xf>
    <xf numFmtId="0" fontId="27" fillId="0" borderId="9" xfId="76" applyFont="1" applyBorder="1" applyAlignment="1" applyProtection="1">
      <alignment horizontal="left"/>
      <protection locked="0"/>
    </xf>
    <xf numFmtId="0" fontId="27" fillId="0" borderId="0" xfId="76" applyFont="1" applyAlignment="1">
      <alignment horizontal="right"/>
    </xf>
    <xf numFmtId="43" fontId="24" fillId="0" borderId="0" xfId="71" applyFont="1" applyBorder="1" applyAlignment="1" applyProtection="1">
      <alignment horizontal="center"/>
    </xf>
    <xf numFmtId="43" fontId="24" fillId="0" borderId="0" xfId="71" applyFont="1" applyBorder="1" applyAlignment="1" applyProtection="1"/>
    <xf numFmtId="0" fontId="24" fillId="0" borderId="0" xfId="76" applyFont="1" applyBorder="1" applyAlignment="1" applyProtection="1">
      <alignment horizontal="center" vertical="top"/>
      <protection hidden="1"/>
    </xf>
    <xf numFmtId="0" fontId="24" fillId="0" borderId="0" xfId="52" applyNumberFormat="1" applyFont="1" applyBorder="1" applyAlignment="1" applyProtection="1">
      <alignment horizontal="right"/>
    </xf>
    <xf numFmtId="0" fontId="24" fillId="0" borderId="1" xfId="52" applyFont="1" applyBorder="1" applyAlignment="1" applyProtection="1">
      <alignment horizontal="center"/>
      <protection locked="0"/>
    </xf>
    <xf numFmtId="0" fontId="24" fillId="0" borderId="9" xfId="52" applyFont="1" applyBorder="1" applyAlignment="1" applyProtection="1">
      <alignment horizontal="center"/>
      <protection locked="0"/>
    </xf>
    <xf numFmtId="0" fontId="24" fillId="0" borderId="9" xfId="52" applyFont="1" applyBorder="1" applyProtection="1">
      <protection locked="0"/>
    </xf>
    <xf numFmtId="49" fontId="24" fillId="0" borderId="9" xfId="52" applyNumberFormat="1" applyFont="1" applyBorder="1" applyProtection="1">
      <protection locked="0"/>
    </xf>
    <xf numFmtId="43" fontId="24" fillId="0" borderId="9" xfId="71" applyFont="1" applyBorder="1" applyAlignment="1" applyProtection="1">
      <alignment horizontal="center"/>
      <protection locked="0"/>
    </xf>
    <xf numFmtId="43" fontId="24" fillId="0" borderId="9" xfId="71" applyFont="1" applyBorder="1" applyProtection="1">
      <protection locked="0"/>
    </xf>
    <xf numFmtId="0" fontId="24" fillId="0" borderId="0" xfId="76" applyFont="1" applyBorder="1"/>
    <xf numFmtId="0" fontId="24" fillId="0" borderId="0" xfId="76" applyFont="1" applyBorder="1" applyAlignment="1" applyProtection="1">
      <alignment horizontal="left" vertical="top"/>
      <protection hidden="1"/>
    </xf>
    <xf numFmtId="1" fontId="24" fillId="0" borderId="1" xfId="52" applyNumberFormat="1" applyFont="1" applyBorder="1" applyAlignment="1" applyProtection="1">
      <alignment horizontal="left"/>
      <protection locked="0"/>
    </xf>
    <xf numFmtId="1" fontId="24" fillId="0" borderId="9" xfId="52" applyNumberFormat="1" applyFont="1" applyBorder="1" applyAlignment="1" applyProtection="1">
      <alignment horizontal="left"/>
      <protection locked="0"/>
    </xf>
    <xf numFmtId="1" fontId="24" fillId="0" borderId="0" xfId="52" applyNumberFormat="1" applyFont="1" applyBorder="1" applyAlignment="1" applyProtection="1">
      <alignment horizontal="right"/>
      <protection locked="0"/>
    </xf>
    <xf numFmtId="0" fontId="24" fillId="0" borderId="7" xfId="78" applyFont="1" applyFill="1" applyBorder="1" applyAlignment="1">
      <alignment horizontal="left" vertical="center"/>
    </xf>
    <xf numFmtId="43" fontId="24" fillId="0" borderId="7" xfId="71" applyFont="1" applyFill="1" applyBorder="1" applyAlignment="1">
      <alignment horizontal="center"/>
    </xf>
    <xf numFmtId="187" fontId="26" fillId="0" borderId="0" xfId="76" applyNumberFormat="1" applyFont="1"/>
    <xf numFmtId="43" fontId="26" fillId="0" borderId="0" xfId="71" applyFont="1"/>
    <xf numFmtId="43" fontId="26" fillId="0" borderId="21" xfId="73" applyFont="1" applyFill="1" applyBorder="1" applyAlignment="1" applyProtection="1">
      <alignment horizontal="center"/>
      <protection locked="0"/>
    </xf>
    <xf numFmtId="43" fontId="26" fillId="0" borderId="9" xfId="73" applyFont="1" applyFill="1" applyBorder="1" applyAlignment="1" applyProtection="1">
      <alignment horizontal="center"/>
      <protection locked="0"/>
    </xf>
    <xf numFmtId="43" fontId="26" fillId="0" borderId="22" xfId="73" applyFont="1" applyFill="1" applyBorder="1" applyAlignment="1" applyProtection="1">
      <alignment horizontal="center"/>
      <protection locked="0"/>
    </xf>
    <xf numFmtId="43" fontId="26" fillId="0" borderId="0" xfId="76" applyNumberFormat="1" applyFont="1"/>
    <xf numFmtId="203" fontId="26" fillId="0" borderId="0" xfId="76" applyNumberFormat="1" applyFont="1"/>
    <xf numFmtId="0" fontId="29" fillId="0" borderId="9" xfId="76" applyFont="1" applyBorder="1" applyAlignment="1" applyProtection="1">
      <protection locked="0"/>
    </xf>
    <xf numFmtId="0" fontId="26" fillId="6" borderId="0" xfId="76" applyFont="1" applyFill="1" applyAlignment="1">
      <alignment horizontal="center"/>
    </xf>
    <xf numFmtId="43" fontId="24" fillId="0" borderId="0" xfId="53" applyNumberFormat="1" applyFont="1" applyFill="1" applyBorder="1" applyProtection="1">
      <protection locked="0"/>
    </xf>
    <xf numFmtId="0" fontId="24" fillId="0" borderId="9" xfId="52" applyFont="1" applyBorder="1" applyAlignment="1" applyProtection="1">
      <alignment horizontal="left"/>
      <protection locked="0"/>
    </xf>
    <xf numFmtId="0" fontId="26" fillId="0" borderId="0" xfId="76" applyFont="1" applyBorder="1" applyAlignment="1" applyProtection="1">
      <alignment horizontal="center" vertical="top"/>
      <protection hidden="1"/>
    </xf>
    <xf numFmtId="0" fontId="26" fillId="0" borderId="0" xfId="0" applyFont="1"/>
    <xf numFmtId="0" fontId="26" fillId="0" borderId="0" xfId="76" applyFont="1" applyBorder="1"/>
    <xf numFmtId="0" fontId="26" fillId="0" borderId="0" xfId="76" applyFont="1" applyBorder="1" applyAlignment="1" applyProtection="1">
      <alignment horizontal="right" vertical="top"/>
      <protection hidden="1"/>
    </xf>
    <xf numFmtId="0" fontId="26" fillId="0" borderId="0" xfId="76" applyFont="1" applyBorder="1" applyAlignment="1" applyProtection="1">
      <alignment horizontal="left" vertical="top"/>
      <protection hidden="1"/>
    </xf>
    <xf numFmtId="1" fontId="24" fillId="0" borderId="6" xfId="80" applyNumberFormat="1" applyFont="1" applyFill="1" applyBorder="1" applyAlignment="1">
      <alignment horizontal="center"/>
    </xf>
    <xf numFmtId="0" fontId="24" fillId="0" borderId="0" xfId="0" applyFont="1" applyFill="1"/>
    <xf numFmtId="1" fontId="24" fillId="0" borderId="7" xfId="80" applyNumberFormat="1" applyFont="1" applyFill="1" applyBorder="1" applyAlignment="1">
      <alignment horizontal="center"/>
    </xf>
    <xf numFmtId="0" fontId="24" fillId="0" borderId="7" xfId="0" applyFont="1" applyFill="1" applyBorder="1"/>
    <xf numFmtId="0" fontId="24" fillId="0" borderId="0" xfId="0" applyFont="1" applyFill="1" applyAlignment="1">
      <alignment horizontal="center"/>
    </xf>
    <xf numFmtId="0" fontId="24" fillId="0" borderId="6" xfId="0" applyFont="1" applyFill="1" applyBorder="1"/>
    <xf numFmtId="0" fontId="24" fillId="0" borderId="6" xfId="76" applyFont="1" applyBorder="1"/>
    <xf numFmtId="43" fontId="25" fillId="7" borderId="25" xfId="71" applyFont="1" applyFill="1" applyBorder="1" applyAlignment="1" applyProtection="1">
      <alignment horizontal="center" vertical="top"/>
      <protection hidden="1"/>
    </xf>
    <xf numFmtId="0" fontId="24" fillId="0" borderId="6" xfId="76" applyFont="1" applyFill="1" applyBorder="1"/>
    <xf numFmtId="43" fontId="24" fillId="0" borderId="6" xfId="71" applyFont="1" applyFill="1" applyBorder="1"/>
    <xf numFmtId="0" fontId="24" fillId="0" borderId="6" xfId="78" applyFont="1" applyFill="1" applyBorder="1"/>
    <xf numFmtId="0" fontId="24" fillId="8" borderId="6" xfId="76" applyFont="1" applyFill="1" applyBorder="1"/>
    <xf numFmtId="43" fontId="24" fillId="6" borderId="6" xfId="71" applyFont="1" applyFill="1" applyBorder="1" applyAlignment="1">
      <alignment horizontal="center" vertical="center"/>
    </xf>
    <xf numFmtId="0" fontId="24" fillId="6" borderId="6" xfId="80" applyFont="1" applyFill="1" applyBorder="1" applyAlignment="1">
      <alignment horizontal="center"/>
    </xf>
    <xf numFmtId="43" fontId="24" fillId="6" borderId="6" xfId="71" applyFont="1" applyFill="1" applyBorder="1" applyAlignment="1">
      <alignment horizontal="center"/>
    </xf>
    <xf numFmtId="43" fontId="24" fillId="6" borderId="6" xfId="71" applyFont="1" applyFill="1" applyBorder="1"/>
    <xf numFmtId="43" fontId="24" fillId="6" borderId="6" xfId="71" applyFont="1" applyFill="1" applyBorder="1" applyAlignment="1">
      <alignment vertical="center"/>
    </xf>
    <xf numFmtId="0" fontId="24" fillId="6" borderId="6" xfId="76" applyFont="1" applyFill="1" applyBorder="1"/>
    <xf numFmtId="0" fontId="24" fillId="6" borderId="6" xfId="76" applyFont="1" applyFill="1" applyBorder="1" applyAlignment="1">
      <alignment vertical="center"/>
    </xf>
    <xf numFmtId="0" fontId="24" fillId="6" borderId="6" xfId="80" applyFont="1" applyFill="1" applyBorder="1"/>
    <xf numFmtId="0" fontId="31" fillId="6" borderId="6" xfId="78" applyFont="1" applyFill="1" applyBorder="1" applyAlignment="1"/>
    <xf numFmtId="0" fontId="24" fillId="6" borderId="6" xfId="80" applyFont="1" applyFill="1" applyBorder="1" applyAlignment="1">
      <alignment horizontal="center" vertical="center"/>
    </xf>
    <xf numFmtId="0" fontId="24" fillId="6" borderId="6" xfId="78" applyFont="1" applyFill="1" applyBorder="1" applyAlignment="1">
      <alignment vertical="center" wrapText="1"/>
    </xf>
    <xf numFmtId="0" fontId="25" fillId="0" borderId="6" xfId="76" applyFont="1" applyBorder="1" applyAlignment="1">
      <alignment horizontal="center"/>
    </xf>
    <xf numFmtId="0" fontId="24" fillId="0" borderId="6" xfId="78" applyFont="1" applyFill="1" applyBorder="1" applyAlignment="1" applyProtection="1">
      <alignment horizontal="left" vertical="center" wrapText="1"/>
      <protection locked="0"/>
    </xf>
    <xf numFmtId="0" fontId="24" fillId="0" borderId="6" xfId="78" applyFont="1" applyFill="1" applyBorder="1" applyAlignment="1">
      <alignment horizontal="center"/>
    </xf>
    <xf numFmtId="0" fontId="34" fillId="6" borderId="6" xfId="78" applyFont="1" applyFill="1" applyBorder="1" applyAlignment="1" applyProtection="1">
      <alignment horizontal="center" wrapText="1"/>
      <protection locked="0"/>
    </xf>
    <xf numFmtId="0" fontId="24" fillId="6" borderId="6" xfId="78" applyFont="1" applyFill="1" applyBorder="1" applyAlignment="1">
      <alignment horizontal="center"/>
    </xf>
    <xf numFmtId="0" fontId="24" fillId="6" borderId="6" xfId="78" applyFont="1" applyFill="1" applyBorder="1"/>
    <xf numFmtId="43" fontId="24" fillId="0" borderId="6" xfId="71" applyFont="1" applyBorder="1"/>
    <xf numFmtId="0" fontId="24" fillId="0" borderId="6" xfId="76" applyFont="1" applyBorder="1" applyAlignment="1">
      <alignment horizontal="center"/>
    </xf>
    <xf numFmtId="43" fontId="34" fillId="0" borderId="6" xfId="71" applyFont="1" applyBorder="1" applyAlignment="1">
      <alignment horizontal="right" vertical="center"/>
    </xf>
    <xf numFmtId="43" fontId="24" fillId="0" borderId="6" xfId="72" applyFont="1" applyBorder="1"/>
    <xf numFmtId="41" fontId="26" fillId="0" borderId="26" xfId="76" applyNumberFormat="1" applyFont="1" applyBorder="1" applyAlignment="1" applyProtection="1">
      <protection locked="0"/>
    </xf>
    <xf numFmtId="41" fontId="26" fillId="0" borderId="27" xfId="76" applyNumberFormat="1" applyFont="1" applyBorder="1" applyAlignment="1" applyProtection="1">
      <protection locked="0"/>
    </xf>
    <xf numFmtId="41" fontId="26" fillId="0" borderId="28" xfId="76" applyNumberFormat="1" applyFont="1" applyBorder="1" applyAlignment="1" applyProtection="1">
      <protection locked="0"/>
    </xf>
    <xf numFmtId="43" fontId="26" fillId="0" borderId="27" xfId="73" applyFont="1" applyBorder="1" applyAlignment="1" applyProtection="1">
      <protection locked="0"/>
    </xf>
    <xf numFmtId="43" fontId="26" fillId="0" borderId="28" xfId="73" applyFont="1" applyBorder="1" applyAlignment="1" applyProtection="1">
      <protection locked="0"/>
    </xf>
    <xf numFmtId="201" fontId="26" fillId="0" borderId="27" xfId="76" applyNumberFormat="1" applyFont="1" applyBorder="1" applyAlignment="1" applyProtection="1">
      <protection hidden="1"/>
    </xf>
    <xf numFmtId="201" fontId="26" fillId="0" borderId="28" xfId="76" applyNumberFormat="1" applyFont="1" applyBorder="1" applyAlignment="1" applyProtection="1">
      <protection hidden="1"/>
    </xf>
    <xf numFmtId="43" fontId="26" fillId="0" borderId="9" xfId="73" applyFont="1" applyBorder="1" applyAlignment="1" applyProtection="1">
      <protection locked="0"/>
    </xf>
    <xf numFmtId="43" fontId="26" fillId="0" borderId="22" xfId="73" applyFont="1" applyBorder="1" applyAlignment="1" applyProtection="1">
      <protection locked="0"/>
    </xf>
    <xf numFmtId="201" fontId="26" fillId="0" borderId="9" xfId="76" applyNumberFormat="1" applyFont="1" applyBorder="1" applyAlignment="1" applyProtection="1">
      <protection hidden="1"/>
    </xf>
    <xf numFmtId="201" fontId="26" fillId="0" borderId="22" xfId="76" applyNumberFormat="1" applyFont="1" applyBorder="1" applyAlignment="1" applyProtection="1">
      <protection hidden="1"/>
    </xf>
    <xf numFmtId="41" fontId="26" fillId="0" borderId="9" xfId="76" applyNumberFormat="1" applyFont="1" applyFill="1" applyBorder="1" applyAlignment="1" applyProtection="1">
      <protection locked="0"/>
    </xf>
    <xf numFmtId="41" fontId="26" fillId="0" borderId="22" xfId="76" applyNumberFormat="1" applyFont="1" applyFill="1" applyBorder="1" applyAlignment="1" applyProtection="1">
      <protection locked="0"/>
    </xf>
    <xf numFmtId="41" fontId="26" fillId="0" borderId="9" xfId="76" applyNumberFormat="1" applyFont="1" applyFill="1" applyBorder="1" applyAlignment="1" applyProtection="1">
      <protection hidden="1"/>
    </xf>
    <xf numFmtId="41" fontId="26" fillId="0" borderId="22" xfId="76" applyNumberFormat="1" applyFont="1" applyFill="1" applyBorder="1" applyAlignment="1" applyProtection="1">
      <protection hidden="1"/>
    </xf>
    <xf numFmtId="187" fontId="26" fillId="0" borderId="9" xfId="76" applyNumberFormat="1" applyFont="1" applyFill="1" applyBorder="1" applyAlignment="1" applyProtection="1">
      <protection hidden="1"/>
    </xf>
    <xf numFmtId="187" fontId="26" fillId="0" borderId="22" xfId="76" applyNumberFormat="1" applyFont="1" applyFill="1" applyBorder="1" applyAlignment="1" applyProtection="1">
      <protection hidden="1"/>
    </xf>
    <xf numFmtId="0" fontId="27" fillId="0" borderId="1" xfId="0" applyFont="1" applyBorder="1" applyAlignment="1" applyProtection="1">
      <alignment vertical="top"/>
      <protection hidden="1"/>
    </xf>
    <xf numFmtId="0" fontId="26" fillId="0" borderId="0" xfId="76" applyFont="1" applyProtection="1">
      <protection locked="0"/>
    </xf>
    <xf numFmtId="0" fontId="26" fillId="0" borderId="18" xfId="0" applyFont="1" applyBorder="1" applyAlignment="1" applyProtection="1">
      <alignment horizontal="center" vertical="top"/>
      <protection hidden="1"/>
    </xf>
    <xf numFmtId="0" fontId="26" fillId="0" borderId="18" xfId="0" applyFont="1" applyBorder="1" applyAlignment="1" applyProtection="1">
      <alignment vertical="top"/>
      <protection hidden="1"/>
    </xf>
    <xf numFmtId="0" fontId="26" fillId="0" borderId="18" xfId="0" applyFont="1" applyBorder="1" applyAlignment="1" applyProtection="1">
      <alignment horizontal="right" vertical="top"/>
      <protection hidden="1"/>
    </xf>
    <xf numFmtId="0" fontId="26" fillId="0" borderId="0" xfId="0" applyFont="1" applyProtection="1">
      <protection hidden="1"/>
    </xf>
    <xf numFmtId="0" fontId="27" fillId="0" borderId="29" xfId="0" applyFont="1" applyFill="1" applyBorder="1" applyAlignment="1" applyProtection="1">
      <alignment horizontal="center" vertical="center"/>
      <protection hidden="1"/>
    </xf>
    <xf numFmtId="0" fontId="26" fillId="0" borderId="30" xfId="76" applyFont="1" applyBorder="1" applyAlignment="1" applyProtection="1">
      <alignment vertical="top"/>
      <protection hidden="1"/>
    </xf>
    <xf numFmtId="0" fontId="27" fillId="0" borderId="9" xfId="0" applyFont="1" applyBorder="1" applyAlignment="1" applyProtection="1">
      <alignment vertical="top"/>
      <protection hidden="1"/>
    </xf>
    <xf numFmtId="41" fontId="26" fillId="0" borderId="31" xfId="76" applyNumberFormat="1" applyFont="1" applyBorder="1" applyAlignment="1" applyProtection="1">
      <protection locked="0"/>
    </xf>
    <xf numFmtId="41" fontId="26" fillId="0" borderId="1" xfId="76" applyNumberFormat="1" applyFont="1" applyBorder="1" applyAlignment="1" applyProtection="1">
      <protection locked="0"/>
    </xf>
    <xf numFmtId="41" fontId="26" fillId="0" borderId="32" xfId="76" applyNumberFormat="1" applyFont="1" applyBorder="1" applyAlignment="1" applyProtection="1">
      <protection locked="0"/>
    </xf>
    <xf numFmtId="43" fontId="26" fillId="0" borderId="31" xfId="73" applyFont="1" applyBorder="1" applyAlignment="1" applyProtection="1">
      <alignment horizontal="center"/>
      <protection locked="0"/>
    </xf>
    <xf numFmtId="43" fontId="26" fillId="0" borderId="1" xfId="73" applyFont="1" applyBorder="1" applyAlignment="1" applyProtection="1">
      <alignment horizontal="center"/>
      <protection locked="0"/>
    </xf>
    <xf numFmtId="43" fontId="26" fillId="0" borderId="32" xfId="73" applyFont="1" applyBorder="1" applyAlignment="1" applyProtection="1">
      <alignment horizontal="center"/>
      <protection locked="0"/>
    </xf>
    <xf numFmtId="43" fontId="26" fillId="0" borderId="1" xfId="73" applyFont="1" applyBorder="1" applyAlignment="1" applyProtection="1">
      <protection locked="0"/>
    </xf>
    <xf numFmtId="43" fontId="26" fillId="0" borderId="32" xfId="73" applyFont="1" applyBorder="1" applyAlignment="1" applyProtection="1">
      <protection locked="0"/>
    </xf>
    <xf numFmtId="201" fontId="26" fillId="0" borderId="31" xfId="76" applyNumberFormat="1" applyFont="1" applyBorder="1" applyAlignment="1" applyProtection="1">
      <alignment horizontal="center"/>
      <protection hidden="1"/>
    </xf>
    <xf numFmtId="201" fontId="26" fillId="0" borderId="1" xfId="76" applyNumberFormat="1" applyFont="1" applyBorder="1" applyAlignment="1" applyProtection="1">
      <alignment horizontal="center"/>
      <protection hidden="1"/>
    </xf>
    <xf numFmtId="201" fontId="26" fillId="0" borderId="32" xfId="76" applyNumberFormat="1" applyFont="1" applyBorder="1" applyAlignment="1" applyProtection="1">
      <alignment horizontal="center"/>
      <protection hidden="1"/>
    </xf>
    <xf numFmtId="201" fontId="26" fillId="0" borderId="1" xfId="76" applyNumberFormat="1" applyFont="1" applyBorder="1" applyAlignment="1" applyProtection="1">
      <protection hidden="1"/>
    </xf>
    <xf numFmtId="201" fontId="26" fillId="0" borderId="32" xfId="76" applyNumberFormat="1" applyFont="1" applyBorder="1" applyAlignment="1" applyProtection="1">
      <protection hidden="1"/>
    </xf>
    <xf numFmtId="0" fontId="24" fillId="0" borderId="33" xfId="0" applyFont="1" applyBorder="1" applyAlignment="1" applyProtection="1">
      <alignment horizontal="left" vertical="top" indent="1"/>
      <protection hidden="1"/>
    </xf>
    <xf numFmtId="0" fontId="24" fillId="0" borderId="0" xfId="53" applyFont="1" applyFill="1" applyAlignment="1" applyProtection="1">
      <alignment horizontal="center"/>
      <protection locked="0"/>
    </xf>
    <xf numFmtId="43" fontId="24" fillId="0" borderId="0" xfId="53" applyNumberFormat="1" applyFont="1" applyFill="1" applyProtection="1">
      <protection locked="0"/>
    </xf>
    <xf numFmtId="0" fontId="24" fillId="0" borderId="4" xfId="0" applyFont="1" applyBorder="1" applyAlignment="1" applyProtection="1">
      <alignment horizontal="left" vertical="top" indent="1"/>
      <protection hidden="1"/>
    </xf>
    <xf numFmtId="187" fontId="24" fillId="0" borderId="0" xfId="0" applyNumberFormat="1" applyFont="1"/>
    <xf numFmtId="0" fontId="24" fillId="0" borderId="0" xfId="53" applyNumberFormat="1" applyFont="1" applyFill="1" applyProtection="1">
      <protection locked="0"/>
    </xf>
    <xf numFmtId="0" fontId="24" fillId="0" borderId="4" xfId="0" applyFont="1" applyBorder="1" applyAlignment="1" applyProtection="1">
      <protection hidden="1"/>
    </xf>
    <xf numFmtId="0" fontId="24" fillId="0" borderId="33" xfId="0" applyFont="1" applyBorder="1" applyAlignment="1" applyProtection="1">
      <protection hidden="1"/>
    </xf>
    <xf numFmtId="0" fontId="24" fillId="7" borderId="6" xfId="76" applyFont="1" applyFill="1" applyBorder="1" applyAlignment="1">
      <alignment vertical="center"/>
    </xf>
    <xf numFmtId="0" fontId="24" fillId="7" borderId="6" xfId="76" applyFont="1" applyFill="1" applyBorder="1"/>
    <xf numFmtId="0" fontId="24" fillId="6" borderId="6" xfId="78" applyFont="1" applyFill="1" applyBorder="1" applyAlignment="1">
      <alignment horizontal="center" vertical="center" wrapText="1"/>
    </xf>
    <xf numFmtId="0" fontId="24" fillId="6" borderId="6" xfId="76" applyFont="1" applyFill="1" applyBorder="1" applyAlignment="1">
      <alignment horizontal="center" vertical="center"/>
    </xf>
    <xf numFmtId="0" fontId="24" fillId="6" borderId="6" xfId="76" applyFont="1" applyFill="1" applyBorder="1" applyAlignment="1">
      <alignment horizontal="center"/>
    </xf>
    <xf numFmtId="0" fontId="24" fillId="0" borderId="6" xfId="76" applyFont="1" applyFill="1" applyBorder="1" applyAlignment="1">
      <alignment horizontal="center" vertical="center"/>
    </xf>
    <xf numFmtId="0" fontId="25" fillId="7" borderId="7" xfId="52" applyFont="1" applyFill="1" applyBorder="1" applyAlignment="1" applyProtection="1">
      <alignment horizontal="center" vertical="center"/>
      <protection hidden="1"/>
    </xf>
    <xf numFmtId="0" fontId="25" fillId="7" borderId="47" xfId="52" applyFont="1" applyFill="1" applyBorder="1" applyAlignment="1" applyProtection="1">
      <alignment horizontal="center" vertical="center"/>
      <protection hidden="1"/>
    </xf>
    <xf numFmtId="0" fontId="24" fillId="0" borderId="0" xfId="0" applyFont="1" applyFill="1" applyBorder="1"/>
    <xf numFmtId="43" fontId="24" fillId="0" borderId="0" xfId="0" applyNumberFormat="1" applyFont="1" applyFill="1"/>
    <xf numFmtId="0" fontId="24" fillId="7" borderId="0" xfId="0" applyFont="1" applyFill="1" applyBorder="1"/>
    <xf numFmtId="0" fontId="24" fillId="7" borderId="0" xfId="53" applyFont="1" applyFill="1" applyBorder="1" applyProtection="1">
      <protection locked="0"/>
    </xf>
    <xf numFmtId="0" fontId="24" fillId="7" borderId="0" xfId="0" applyFont="1" applyFill="1"/>
    <xf numFmtId="43" fontId="24" fillId="7" borderId="0" xfId="0" applyNumberFormat="1" applyFont="1" applyFill="1"/>
    <xf numFmtId="0" fontId="24" fillId="7" borderId="0" xfId="53" applyFont="1" applyFill="1" applyProtection="1">
      <protection locked="0"/>
    </xf>
    <xf numFmtId="0" fontId="26" fillId="0" borderId="1" xfId="0" applyFont="1" applyBorder="1" applyAlignment="1" applyProtection="1">
      <alignment vertical="top"/>
      <protection hidden="1"/>
    </xf>
    <xf numFmtId="0" fontId="25" fillId="0" borderId="7" xfId="78" applyFont="1" applyFill="1" applyBorder="1" applyAlignment="1">
      <alignment horizontal="left" vertical="center"/>
    </xf>
    <xf numFmtId="0" fontId="26" fillId="0" borderId="1" xfId="76" applyFont="1" applyBorder="1" applyAlignment="1" applyProtection="1">
      <alignment horizontal="left"/>
      <protection locked="0"/>
    </xf>
    <xf numFmtId="0" fontId="26" fillId="0" borderId="1" xfId="76" applyFont="1" applyBorder="1" applyAlignment="1" applyProtection="1">
      <protection locked="0"/>
    </xf>
    <xf numFmtId="0" fontId="27" fillId="0" borderId="0" xfId="76" applyFont="1" applyBorder="1" applyAlignment="1">
      <alignment horizontal="right"/>
    </xf>
    <xf numFmtId="0" fontId="24" fillId="0" borderId="0" xfId="53" applyFont="1" applyFill="1" applyBorder="1" applyAlignment="1" applyProtection="1">
      <alignment horizontal="center"/>
      <protection locked="0"/>
    </xf>
    <xf numFmtId="0" fontId="24" fillId="0" borderId="7" xfId="78" applyFont="1" applyFill="1" applyBorder="1" applyAlignment="1">
      <alignment horizontal="left" vertical="center" wrapText="1"/>
    </xf>
    <xf numFmtId="43" fontId="24" fillId="0" borderId="6" xfId="71" applyFont="1" applyFill="1" applyBorder="1" applyAlignment="1">
      <alignment horizontal="center" vertical="center" wrapText="1"/>
    </xf>
    <xf numFmtId="43" fontId="24" fillId="0" borderId="7" xfId="71" applyFont="1" applyFill="1" applyBorder="1" applyAlignment="1">
      <alignment horizontal="center" vertical="center" wrapText="1"/>
    </xf>
    <xf numFmtId="1" fontId="24" fillId="0" borderId="7" xfId="80" applyNumberFormat="1" applyFont="1" applyFill="1" applyBorder="1" applyAlignment="1">
      <alignment horizontal="center" vertical="center" wrapText="1"/>
    </xf>
    <xf numFmtId="0" fontId="24" fillId="0" borderId="7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vertical="center" wrapText="1"/>
    </xf>
    <xf numFmtId="0" fontId="24" fillId="0" borderId="0" xfId="53" applyFont="1" applyFill="1" applyAlignment="1" applyProtection="1">
      <alignment horizontal="center" vertical="center" wrapText="1"/>
      <protection locked="0"/>
    </xf>
    <xf numFmtId="0" fontId="24" fillId="0" borderId="0" xfId="0" applyFont="1" applyFill="1" applyAlignment="1">
      <alignment horizontal="center" vertical="center" wrapText="1"/>
    </xf>
    <xf numFmtId="0" fontId="24" fillId="0" borderId="0" xfId="0" applyFont="1" applyFill="1" applyAlignment="1">
      <alignment vertical="center" wrapText="1"/>
    </xf>
    <xf numFmtId="0" fontId="24" fillId="0" borderId="0" xfId="53" applyFont="1" applyFill="1" applyAlignment="1" applyProtection="1">
      <alignment vertical="center" wrapText="1"/>
      <protection locked="0"/>
    </xf>
    <xf numFmtId="43" fontId="24" fillId="9" borderId="7" xfId="71" applyFont="1" applyFill="1" applyBorder="1" applyAlignment="1">
      <alignment horizontal="center" vertical="center"/>
    </xf>
    <xf numFmtId="0" fontId="24" fillId="9" borderId="0" xfId="0" applyFont="1" applyFill="1" applyBorder="1"/>
    <xf numFmtId="0" fontId="24" fillId="9" borderId="0" xfId="53" applyFont="1" applyFill="1" applyBorder="1" applyProtection="1">
      <protection locked="0"/>
    </xf>
    <xf numFmtId="0" fontId="24" fillId="9" borderId="0" xfId="0" applyFont="1" applyFill="1" applyAlignment="1">
      <alignment horizontal="center"/>
    </xf>
    <xf numFmtId="0" fontId="24" fillId="9" borderId="0" xfId="53" applyFont="1" applyFill="1" applyAlignment="1" applyProtection="1">
      <alignment horizontal="center"/>
      <protection locked="0"/>
    </xf>
    <xf numFmtId="0" fontId="24" fillId="9" borderId="0" xfId="0" applyFont="1" applyFill="1"/>
    <xf numFmtId="0" fontId="24" fillId="9" borderId="0" xfId="53" applyFont="1" applyFill="1" applyProtection="1">
      <protection locked="0"/>
    </xf>
    <xf numFmtId="0" fontId="35" fillId="0" borderId="0" xfId="43" applyFont="1" applyFill="1" applyAlignment="1" applyProtection="1">
      <alignment horizontal="center"/>
    </xf>
    <xf numFmtId="0" fontId="35" fillId="0" borderId="0" xfId="43" applyFont="1" applyFill="1" applyAlignment="1" applyProtection="1">
      <protection locked="0"/>
    </xf>
    <xf numFmtId="1" fontId="24" fillId="0" borderId="7" xfId="80" applyNumberFormat="1" applyFont="1" applyFill="1" applyBorder="1" applyAlignment="1">
      <alignment horizontal="center" wrapText="1"/>
    </xf>
    <xf numFmtId="0" fontId="24" fillId="0" borderId="7" xfId="0" applyFont="1" applyFill="1" applyBorder="1" applyAlignment="1">
      <alignment wrapText="1"/>
    </xf>
    <xf numFmtId="0" fontId="24" fillId="0" borderId="0" xfId="0" applyFont="1" applyFill="1" applyBorder="1" applyAlignment="1">
      <alignment wrapText="1"/>
    </xf>
    <xf numFmtId="0" fontId="24" fillId="0" borderId="0" xfId="53" applyFont="1" applyFill="1" applyAlignment="1" applyProtection="1">
      <alignment horizontal="center" wrapText="1"/>
      <protection locked="0"/>
    </xf>
    <xf numFmtId="0" fontId="24" fillId="0" borderId="0" xfId="0" applyFont="1" applyFill="1" applyAlignment="1">
      <alignment horizontal="center" wrapText="1"/>
    </xf>
    <xf numFmtId="0" fontId="24" fillId="0" borderId="0" xfId="0" applyFont="1" applyFill="1" applyAlignment="1">
      <alignment wrapText="1"/>
    </xf>
    <xf numFmtId="0" fontId="24" fillId="0" borderId="0" xfId="53" applyFont="1" applyFill="1" applyAlignment="1" applyProtection="1">
      <alignment wrapText="1"/>
      <protection locked="0"/>
    </xf>
    <xf numFmtId="0" fontId="24" fillId="0" borderId="0" xfId="52" applyFont="1" applyBorder="1" applyAlignment="1" applyProtection="1">
      <alignment horizontal="center"/>
      <protection locked="0"/>
    </xf>
    <xf numFmtId="0" fontId="4" fillId="0" borderId="0" xfId="81" applyFont="1"/>
    <xf numFmtId="0" fontId="40" fillId="0" borderId="52" xfId="81" applyFont="1" applyFill="1" applyBorder="1" applyAlignment="1">
      <alignment horizontal="center"/>
    </xf>
    <xf numFmtId="0" fontId="39" fillId="0" borderId="51" xfId="81" applyFont="1" applyFill="1" applyBorder="1" applyAlignment="1">
      <alignment horizontal="center"/>
    </xf>
    <xf numFmtId="0" fontId="40" fillId="0" borderId="8" xfId="81" applyFont="1" applyFill="1" applyBorder="1" applyAlignment="1">
      <alignment horizontal="center"/>
    </xf>
    <xf numFmtId="0" fontId="39" fillId="0" borderId="8" xfId="81" applyFont="1" applyFill="1" applyBorder="1" applyAlignment="1">
      <alignment horizontal="center"/>
    </xf>
    <xf numFmtId="0" fontId="42" fillId="0" borderId="58" xfId="81" applyFont="1" applyBorder="1" applyAlignment="1">
      <alignment horizontal="center"/>
    </xf>
    <xf numFmtId="0" fontId="42" fillId="0" borderId="59" xfId="81" applyFont="1" applyBorder="1"/>
    <xf numFmtId="0" fontId="43" fillId="0" borderId="60" xfId="81" applyFont="1" applyBorder="1"/>
    <xf numFmtId="0" fontId="43" fillId="0" borderId="46" xfId="81" applyFont="1" applyBorder="1"/>
    <xf numFmtId="0" fontId="44" fillId="0" borderId="61" xfId="81" applyFont="1" applyBorder="1"/>
    <xf numFmtId="0" fontId="43" fillId="0" borderId="61" xfId="81" applyFont="1" applyBorder="1" applyAlignment="1">
      <alignment horizontal="center"/>
    </xf>
    <xf numFmtId="0" fontId="43" fillId="0" borderId="62" xfId="81" applyFont="1" applyBorder="1"/>
    <xf numFmtId="0" fontId="43" fillId="0" borderId="0" xfId="81" applyFont="1"/>
    <xf numFmtId="0" fontId="38" fillId="0" borderId="63" xfId="81" applyFont="1" applyBorder="1" applyAlignment="1">
      <alignment horizontal="center"/>
    </xf>
    <xf numFmtId="0" fontId="38" fillId="0" borderId="22" xfId="81" applyFont="1" applyBorder="1"/>
    <xf numFmtId="0" fontId="4" fillId="0" borderId="6" xfId="81" applyFont="1" applyBorder="1"/>
    <xf numFmtId="0" fontId="45" fillId="0" borderId="6" xfId="81" applyFont="1" applyBorder="1"/>
    <xf numFmtId="0" fontId="4" fillId="0" borderId="22" xfId="81" applyFont="1" applyBorder="1" applyAlignment="1">
      <alignment horizontal="center"/>
    </xf>
    <xf numFmtId="0" fontId="4" fillId="0" borderId="64" xfId="81" applyFont="1" applyBorder="1"/>
    <xf numFmtId="0" fontId="4" fillId="0" borderId="63" xfId="81" applyFont="1" applyBorder="1"/>
    <xf numFmtId="0" fontId="4" fillId="0" borderId="22" xfId="81" applyFont="1" applyBorder="1"/>
    <xf numFmtId="0" fontId="4" fillId="0" borderId="32" xfId="81" applyFont="1" applyBorder="1"/>
    <xf numFmtId="189" fontId="4" fillId="0" borderId="6" xfId="82" applyNumberFormat="1" applyFont="1" applyBorder="1"/>
    <xf numFmtId="0" fontId="4" fillId="0" borderId="6" xfId="81" applyFont="1" applyBorder="1" applyAlignment="1">
      <alignment horizontal="center"/>
    </xf>
    <xf numFmtId="43" fontId="45" fillId="0" borderId="6" xfId="81" applyNumberFormat="1" applyFont="1" applyBorder="1"/>
    <xf numFmtId="43" fontId="4" fillId="0" borderId="22" xfId="82" applyNumberFormat="1" applyFont="1" applyBorder="1" applyAlignment="1"/>
    <xf numFmtId="0" fontId="41" fillId="0" borderId="64" xfId="81" applyFont="1" applyBorder="1"/>
    <xf numFmtId="43" fontId="4" fillId="0" borderId="6" xfId="82" applyNumberFormat="1" applyFont="1" applyBorder="1"/>
    <xf numFmtId="202" fontId="45" fillId="0" borderId="6" xfId="82" applyNumberFormat="1" applyFont="1" applyBorder="1"/>
    <xf numFmtId="0" fontId="4" fillId="0" borderId="65" xfId="81" applyFont="1" applyBorder="1"/>
    <xf numFmtId="0" fontId="4" fillId="0" borderId="66" xfId="81" applyFont="1" applyBorder="1"/>
    <xf numFmtId="0" fontId="4" fillId="0" borderId="67" xfId="81" applyFont="1" applyBorder="1"/>
    <xf numFmtId="189" fontId="4" fillId="0" borderId="25" xfId="82" applyNumberFormat="1" applyFont="1" applyBorder="1"/>
    <xf numFmtId="0" fontId="4" fillId="0" borderId="25" xfId="81" applyFont="1" applyBorder="1" applyAlignment="1">
      <alignment horizontal="center"/>
    </xf>
    <xf numFmtId="0" fontId="45" fillId="0" borderId="25" xfId="81" applyFont="1" applyBorder="1" applyAlignment="1">
      <alignment horizontal="center"/>
    </xf>
    <xf numFmtId="189" fontId="38" fillId="0" borderId="25" xfId="82" applyNumberFormat="1" applyFont="1" applyBorder="1" applyAlignment="1"/>
    <xf numFmtId="0" fontId="38" fillId="0" borderId="68" xfId="81" applyFont="1" applyBorder="1"/>
    <xf numFmtId="0" fontId="38" fillId="0" borderId="69" xfId="81" applyFont="1" applyBorder="1" applyAlignment="1">
      <alignment horizontal="center"/>
    </xf>
    <xf numFmtId="0" fontId="4" fillId="0" borderId="7" xfId="81" applyFont="1" applyBorder="1"/>
    <xf numFmtId="0" fontId="45" fillId="0" borderId="7" xfId="81" applyFont="1" applyBorder="1"/>
    <xf numFmtId="0" fontId="4" fillId="0" borderId="32" xfId="81" applyFont="1" applyBorder="1" applyAlignment="1">
      <alignment horizontal="center"/>
    </xf>
    <xf numFmtId="0" fontId="4" fillId="0" borderId="70" xfId="81" applyFont="1" applyBorder="1"/>
    <xf numFmtId="0" fontId="4" fillId="0" borderId="21" xfId="81" applyFont="1" applyBorder="1"/>
    <xf numFmtId="0" fontId="45" fillId="0" borderId="6" xfId="81" applyFont="1" applyBorder="1" applyAlignment="1">
      <alignment horizontal="center"/>
    </xf>
    <xf numFmtId="189" fontId="38" fillId="0" borderId="6" xfId="82" applyNumberFormat="1" applyFont="1" applyBorder="1" applyAlignment="1"/>
    <xf numFmtId="0" fontId="38" fillId="0" borderId="64" xfId="81" applyFont="1" applyBorder="1"/>
    <xf numFmtId="0" fontId="4" fillId="0" borderId="71" xfId="81" applyFont="1" applyBorder="1"/>
    <xf numFmtId="0" fontId="4" fillId="0" borderId="72" xfId="81" applyFont="1" applyBorder="1"/>
    <xf numFmtId="0" fontId="4" fillId="0" borderId="73" xfId="81" applyFont="1" applyBorder="1"/>
    <xf numFmtId="189" fontId="4" fillId="0" borderId="74" xfId="82" applyNumberFormat="1" applyFont="1" applyBorder="1"/>
    <xf numFmtId="0" fontId="4" fillId="0" borderId="74" xfId="81" applyFont="1" applyBorder="1" applyAlignment="1"/>
    <xf numFmtId="0" fontId="45" fillId="0" borderId="74" xfId="81" applyFont="1" applyBorder="1" applyAlignment="1"/>
    <xf numFmtId="0" fontId="22" fillId="0" borderId="74" xfId="81" applyFont="1" applyBorder="1" applyAlignment="1"/>
    <xf numFmtId="0" fontId="22" fillId="0" borderId="75" xfId="81" applyFont="1" applyBorder="1"/>
    <xf numFmtId="0" fontId="4" fillId="0" borderId="0" xfId="81" applyFont="1" applyBorder="1"/>
    <xf numFmtId="189" fontId="4" fillId="0" borderId="0" xfId="82" applyNumberFormat="1" applyFont="1" applyBorder="1"/>
    <xf numFmtId="0" fontId="4" fillId="0" borderId="0" xfId="81" applyFont="1" applyBorder="1" applyAlignment="1"/>
    <xf numFmtId="0" fontId="45" fillId="0" borderId="0" xfId="81" applyFont="1" applyBorder="1" applyAlignment="1"/>
    <xf numFmtId="0" fontId="43" fillId="0" borderId="61" xfId="81" applyFont="1" applyBorder="1"/>
    <xf numFmtId="0" fontId="4" fillId="0" borderId="74" xfId="81" applyFont="1" applyBorder="1"/>
    <xf numFmtId="0" fontId="45" fillId="0" borderId="74" xfId="81" applyFont="1" applyBorder="1"/>
    <xf numFmtId="0" fontId="4" fillId="0" borderId="73" xfId="81" applyFont="1" applyBorder="1" applyAlignment="1">
      <alignment horizontal="center"/>
    </xf>
    <xf numFmtId="0" fontId="4" fillId="0" borderId="75" xfId="81" applyFont="1" applyBorder="1"/>
    <xf numFmtId="0" fontId="45" fillId="0" borderId="0" xfId="81" applyFont="1" applyBorder="1"/>
    <xf numFmtId="0" fontId="46" fillId="0" borderId="62" xfId="81" applyFont="1" applyBorder="1"/>
    <xf numFmtId="0" fontId="38" fillId="0" borderId="21" xfId="81" applyFont="1" applyBorder="1"/>
    <xf numFmtId="0" fontId="46" fillId="0" borderId="70" xfId="81" applyFont="1" applyBorder="1"/>
    <xf numFmtId="0" fontId="41" fillId="0" borderId="21" xfId="81" applyFont="1" applyBorder="1"/>
    <xf numFmtId="189" fontId="41" fillId="0" borderId="6" xfId="82" applyNumberFormat="1" applyFont="1" applyBorder="1"/>
    <xf numFmtId="0" fontId="41" fillId="0" borderId="6" xfId="81" applyFont="1" applyBorder="1" applyAlignment="1">
      <alignment horizontal="center"/>
    </xf>
    <xf numFmtId="189" fontId="38" fillId="0" borderId="22" xfId="81" applyNumberFormat="1" applyFont="1" applyBorder="1" applyAlignment="1">
      <alignment horizontal="center"/>
    </xf>
    <xf numFmtId="0" fontId="46" fillId="0" borderId="64" xfId="81" applyFont="1" applyBorder="1"/>
    <xf numFmtId="0" fontId="46" fillId="0" borderId="64" xfId="81" applyFont="1" applyBorder="1" applyAlignment="1">
      <alignment horizontal="center"/>
    </xf>
    <xf numFmtId="0" fontId="49" fillId="0" borderId="64" xfId="81" applyFont="1" applyBorder="1" applyAlignment="1">
      <alignment horizontal="center"/>
    </xf>
    <xf numFmtId="0" fontId="41" fillId="0" borderId="66" xfId="81" applyFont="1" applyBorder="1"/>
    <xf numFmtId="189" fontId="41" fillId="0" borderId="25" xfId="82" applyNumberFormat="1" applyFont="1" applyBorder="1"/>
    <xf numFmtId="0" fontId="41" fillId="0" borderId="25" xfId="81" applyFont="1" applyBorder="1" applyAlignment="1">
      <alignment horizontal="center"/>
    </xf>
    <xf numFmtId="0" fontId="49" fillId="0" borderId="77" xfId="81" applyFont="1" applyBorder="1" applyAlignment="1">
      <alignment horizontal="center"/>
    </xf>
    <xf numFmtId="189" fontId="43" fillId="0" borderId="46" xfId="82" applyNumberFormat="1" applyFont="1" applyBorder="1"/>
    <xf numFmtId="0" fontId="43" fillId="0" borderId="46" xfId="81" applyFont="1" applyBorder="1" applyAlignment="1">
      <alignment horizontal="center"/>
    </xf>
    <xf numFmtId="0" fontId="44" fillId="0" borderId="46" xfId="81" applyFont="1" applyBorder="1" applyAlignment="1">
      <alignment horizontal="center"/>
    </xf>
    <xf numFmtId="0" fontId="43" fillId="0" borderId="62" xfId="81" applyFont="1" applyBorder="1" applyAlignment="1">
      <alignment horizontal="center"/>
    </xf>
    <xf numFmtId="0" fontId="4" fillId="0" borderId="64" xfId="81" applyFont="1" applyBorder="1" applyAlignment="1">
      <alignment horizontal="center"/>
    </xf>
    <xf numFmtId="189" fontId="22" fillId="0" borderId="6" xfId="82" applyNumberFormat="1" applyFont="1" applyBorder="1"/>
    <xf numFmtId="0" fontId="22" fillId="0" borderId="6" xfId="81" applyFont="1" applyBorder="1" applyAlignment="1">
      <alignment horizontal="center"/>
    </xf>
    <xf numFmtId="43" fontId="22" fillId="0" borderId="6" xfId="82" applyFont="1" applyBorder="1"/>
    <xf numFmtId="0" fontId="22" fillId="0" borderId="65" xfId="81" applyFont="1" applyBorder="1" applyAlignment="1"/>
    <xf numFmtId="0" fontId="22" fillId="0" borderId="66" xfId="81" applyFont="1" applyBorder="1"/>
    <xf numFmtId="189" fontId="22" fillId="0" borderId="25" xfId="82" applyNumberFormat="1" applyFont="1" applyBorder="1"/>
    <xf numFmtId="0" fontId="22" fillId="0" borderId="25" xfId="81" applyFont="1" applyBorder="1" applyAlignment="1">
      <alignment horizontal="center"/>
    </xf>
    <xf numFmtId="189" fontId="38" fillId="0" borderId="67" xfId="82" applyNumberFormat="1" applyFont="1" applyBorder="1" applyAlignment="1"/>
    <xf numFmtId="0" fontId="22" fillId="0" borderId="68" xfId="81" applyFont="1" applyBorder="1"/>
    <xf numFmtId="43" fontId="45" fillId="0" borderId="6" xfId="82" applyFont="1" applyBorder="1"/>
    <xf numFmtId="43" fontId="4" fillId="0" borderId="22" xfId="82" applyFont="1" applyBorder="1" applyAlignment="1"/>
    <xf numFmtId="43" fontId="22" fillId="0" borderId="6" xfId="82" applyNumberFormat="1" applyFont="1" applyBorder="1"/>
    <xf numFmtId="43" fontId="45" fillId="0" borderId="6" xfId="81" applyNumberFormat="1" applyFont="1" applyBorder="1" applyAlignment="1">
      <alignment horizontal="center"/>
    </xf>
    <xf numFmtId="0" fontId="22" fillId="0" borderId="71" xfId="81" applyFont="1" applyBorder="1" applyAlignment="1"/>
    <xf numFmtId="0" fontId="22" fillId="0" borderId="72" xfId="81" applyFont="1" applyBorder="1"/>
    <xf numFmtId="189" fontId="22" fillId="0" borderId="74" xfId="82" applyNumberFormat="1" applyFont="1" applyBorder="1"/>
    <xf numFmtId="0" fontId="22" fillId="0" borderId="74" xfId="81" applyFont="1" applyBorder="1" applyAlignment="1">
      <alignment horizontal="center"/>
    </xf>
    <xf numFmtId="0" fontId="45" fillId="0" borderId="74" xfId="81" applyFont="1" applyBorder="1" applyAlignment="1">
      <alignment horizontal="center"/>
    </xf>
    <xf numFmtId="189" fontId="38" fillId="0" borderId="73" xfId="82" applyNumberFormat="1" applyFont="1" applyBorder="1" applyAlignment="1"/>
    <xf numFmtId="0" fontId="22" fillId="0" borderId="0" xfId="81" applyFont="1" applyBorder="1" applyAlignment="1"/>
    <xf numFmtId="0" fontId="22" fillId="0" borderId="0" xfId="81" applyFont="1" applyBorder="1"/>
    <xf numFmtId="189" fontId="22" fillId="0" borderId="0" xfId="82" applyNumberFormat="1" applyFont="1" applyBorder="1"/>
    <xf numFmtId="0" fontId="22" fillId="0" borderId="0" xfId="81" applyFont="1" applyBorder="1" applyAlignment="1">
      <alignment horizontal="center"/>
    </xf>
    <xf numFmtId="0" fontId="45" fillId="0" borderId="0" xfId="81" applyFont="1" applyBorder="1" applyAlignment="1">
      <alignment horizontal="center"/>
    </xf>
    <xf numFmtId="0" fontId="50" fillId="0" borderId="0" xfId="81" applyFont="1"/>
    <xf numFmtId="189" fontId="45" fillId="0" borderId="6" xfId="82" applyNumberFormat="1" applyFont="1" applyBorder="1" applyAlignment="1"/>
    <xf numFmtId="0" fontId="43" fillId="0" borderId="61" xfId="81" applyFont="1" applyBorder="1" applyAlignment="1"/>
    <xf numFmtId="0" fontId="4" fillId="0" borderId="22" xfId="81" applyFont="1" applyBorder="1" applyAlignment="1"/>
    <xf numFmtId="0" fontId="22" fillId="0" borderId="64" xfId="81" applyFont="1" applyBorder="1"/>
    <xf numFmtId="0" fontId="22" fillId="0" borderId="63" xfId="81" applyFont="1" applyBorder="1" applyAlignment="1"/>
    <xf numFmtId="189" fontId="4" fillId="0" borderId="22" xfId="82" applyNumberFormat="1" applyFont="1" applyBorder="1" applyAlignment="1"/>
    <xf numFmtId="189" fontId="38" fillId="0" borderId="67" xfId="81" applyNumberFormat="1" applyFont="1" applyBorder="1" applyAlignment="1"/>
    <xf numFmtId="0" fontId="22" fillId="0" borderId="78" xfId="81" applyFont="1" applyBorder="1" applyAlignment="1"/>
    <xf numFmtId="0" fontId="38" fillId="0" borderId="79" xfId="81" applyFont="1" applyBorder="1"/>
    <xf numFmtId="43" fontId="45" fillId="0" borderId="6" xfId="82" applyNumberFormat="1" applyFont="1" applyBorder="1" applyAlignment="1"/>
    <xf numFmtId="0" fontId="22" fillId="0" borderId="21" xfId="81" applyFont="1" applyBorder="1"/>
    <xf numFmtId="189" fontId="38" fillId="0" borderId="22" xfId="81" applyNumberFormat="1" applyFont="1" applyBorder="1" applyAlignment="1"/>
    <xf numFmtId="0" fontId="4" fillId="0" borderId="73" xfId="81" applyFont="1" applyBorder="1" applyAlignment="1"/>
    <xf numFmtId="0" fontId="42" fillId="0" borderId="69" xfId="81" applyFont="1" applyBorder="1" applyAlignment="1">
      <alignment horizontal="center"/>
    </xf>
    <xf numFmtId="0" fontId="42" fillId="0" borderId="31" xfId="81" applyFont="1" applyBorder="1"/>
    <xf numFmtId="0" fontId="43" fillId="0" borderId="32" xfId="81" applyFont="1" applyBorder="1"/>
    <xf numFmtId="0" fontId="43" fillId="0" borderId="7" xfId="81" applyFont="1" applyBorder="1"/>
    <xf numFmtId="0" fontId="44" fillId="0" borderId="7" xfId="81" applyFont="1" applyBorder="1"/>
    <xf numFmtId="0" fontId="43" fillId="0" borderId="32" xfId="81" applyFont="1" applyBorder="1" applyAlignment="1">
      <alignment horizontal="center"/>
    </xf>
    <xf numFmtId="0" fontId="4" fillId="0" borderId="14" xfId="81" applyFont="1" applyBorder="1"/>
    <xf numFmtId="0" fontId="4" fillId="0" borderId="46" xfId="81" applyFont="1" applyBorder="1"/>
    <xf numFmtId="0" fontId="38" fillId="0" borderId="32" xfId="81" applyFont="1" applyBorder="1"/>
    <xf numFmtId="0" fontId="4" fillId="0" borderId="69" xfId="81" applyFont="1" applyBorder="1"/>
    <xf numFmtId="0" fontId="4" fillId="0" borderId="31" xfId="81" applyFont="1" applyBorder="1"/>
    <xf numFmtId="43" fontId="4" fillId="0" borderId="7" xfId="82" applyNumberFormat="1" applyFont="1" applyBorder="1"/>
    <xf numFmtId="0" fontId="4" fillId="0" borderId="7" xfId="81" applyFont="1" applyBorder="1" applyAlignment="1">
      <alignment horizontal="center"/>
    </xf>
    <xf numFmtId="0" fontId="4" fillId="0" borderId="74" xfId="81" applyFont="1" applyBorder="1" applyAlignment="1">
      <alignment horizontal="center"/>
    </xf>
    <xf numFmtId="43" fontId="38" fillId="0" borderId="74" xfId="82" applyFont="1" applyBorder="1" applyAlignment="1"/>
    <xf numFmtId="0" fontId="38" fillId="0" borderId="75" xfId="81" applyFont="1" applyBorder="1"/>
    <xf numFmtId="0" fontId="4" fillId="0" borderId="0" xfId="81" applyFont="1" applyBorder="1" applyAlignment="1">
      <alignment horizontal="center"/>
    </xf>
    <xf numFmtId="43" fontId="4" fillId="0" borderId="6" xfId="82" applyFont="1" applyBorder="1"/>
    <xf numFmtId="189" fontId="45" fillId="0" borderId="6" xfId="81" applyNumberFormat="1" applyFont="1" applyBorder="1"/>
    <xf numFmtId="189" fontId="38" fillId="0" borderId="22" xfId="82" applyNumberFormat="1" applyFont="1" applyBorder="1" applyAlignment="1"/>
    <xf numFmtId="0" fontId="4" fillId="0" borderId="80" xfId="81" applyFont="1" applyBorder="1"/>
    <xf numFmtId="43" fontId="38" fillId="0" borderId="73" xfId="82" applyFont="1" applyBorder="1" applyAlignment="1"/>
    <xf numFmtId="43" fontId="45" fillId="0" borderId="7" xfId="81" applyNumberFormat="1" applyFont="1" applyBorder="1"/>
    <xf numFmtId="0" fontId="4" fillId="0" borderId="81" xfId="81" applyFont="1" applyBorder="1"/>
    <xf numFmtId="0" fontId="4" fillId="0" borderId="54" xfId="81" applyFont="1" applyBorder="1"/>
    <xf numFmtId="0" fontId="4" fillId="0" borderId="55" xfId="81" applyFont="1" applyBorder="1"/>
    <xf numFmtId="0" fontId="4" fillId="0" borderId="56" xfId="81" applyFont="1" applyBorder="1"/>
    <xf numFmtId="189" fontId="4" fillId="0" borderId="8" xfId="82" applyNumberFormat="1" applyFont="1" applyBorder="1"/>
    <xf numFmtId="0" fontId="4" fillId="0" borderId="8" xfId="81" applyFont="1" applyBorder="1" applyAlignment="1">
      <alignment horizontal="center"/>
    </xf>
    <xf numFmtId="0" fontId="45" fillId="0" borderId="8" xfId="81" applyFont="1" applyBorder="1" applyAlignment="1">
      <alignment horizontal="center"/>
    </xf>
    <xf numFmtId="189" fontId="38" fillId="0" borderId="56" xfId="82" applyNumberFormat="1" applyFont="1" applyBorder="1" applyAlignment="1"/>
    <xf numFmtId="0" fontId="38" fillId="0" borderId="82" xfId="81" applyFont="1" applyBorder="1"/>
    <xf numFmtId="2" fontId="38" fillId="0" borderId="69" xfId="81" applyNumberFormat="1" applyFont="1" applyBorder="1" applyAlignment="1">
      <alignment horizontal="center"/>
    </xf>
    <xf numFmtId="0" fontId="4" fillId="10" borderId="22" xfId="81" applyFont="1" applyFill="1" applyBorder="1"/>
    <xf numFmtId="43" fontId="45" fillId="0" borderId="6" xfId="82" applyNumberFormat="1" applyFont="1" applyBorder="1"/>
    <xf numFmtId="0" fontId="4" fillId="0" borderId="83" xfId="81" applyFont="1" applyBorder="1"/>
    <xf numFmtId="0" fontId="44" fillId="0" borderId="6" xfId="81" applyFont="1" applyBorder="1"/>
    <xf numFmtId="0" fontId="43" fillId="0" borderId="22" xfId="81" applyFont="1" applyBorder="1" applyAlignment="1">
      <alignment horizontal="center"/>
    </xf>
    <xf numFmtId="0" fontId="43" fillId="0" borderId="64" xfId="81" applyFont="1" applyBorder="1"/>
    <xf numFmtId="0" fontId="41" fillId="0" borderId="64" xfId="81" applyFont="1" applyBorder="1" applyAlignment="1">
      <alignment horizontal="center"/>
    </xf>
    <xf numFmtId="204" fontId="4" fillId="0" borderId="6" xfId="82" applyNumberFormat="1" applyFont="1" applyBorder="1"/>
    <xf numFmtId="43" fontId="45" fillId="0" borderId="7" xfId="82" applyFont="1" applyBorder="1"/>
    <xf numFmtId="43" fontId="4" fillId="0" borderId="32" xfId="82" applyFont="1" applyBorder="1" applyAlignment="1"/>
    <xf numFmtId="0" fontId="41" fillId="0" borderId="70" xfId="81" applyFont="1" applyBorder="1" applyAlignment="1">
      <alignment horizontal="center"/>
    </xf>
    <xf numFmtId="0" fontId="51" fillId="0" borderId="64" xfId="81" applyFont="1" applyBorder="1" applyAlignment="1">
      <alignment horizontal="center"/>
    </xf>
    <xf numFmtId="205" fontId="38" fillId="0" borderId="69" xfId="81" applyNumberFormat="1" applyFont="1" applyBorder="1" applyAlignment="1">
      <alignment horizontal="center"/>
    </xf>
    <xf numFmtId="43" fontId="45" fillId="0" borderId="6" xfId="81" applyNumberFormat="1" applyFont="1" applyFill="1" applyBorder="1"/>
    <xf numFmtId="0" fontId="52" fillId="0" borderId="64" xfId="81" applyFont="1" applyBorder="1" applyAlignment="1">
      <alignment horizontal="center"/>
    </xf>
    <xf numFmtId="0" fontId="4" fillId="0" borderId="9" xfId="81" applyFont="1" applyBorder="1"/>
    <xf numFmtId="0" fontId="4" fillId="0" borderId="78" xfId="81" applyFont="1" applyBorder="1"/>
    <xf numFmtId="0" fontId="4" fillId="0" borderId="84" xfId="81" applyFont="1" applyBorder="1"/>
    <xf numFmtId="0" fontId="4" fillId="0" borderId="85" xfId="81" applyFont="1" applyBorder="1"/>
    <xf numFmtId="189" fontId="4" fillId="0" borderId="47" xfId="82" applyNumberFormat="1" applyFont="1" applyBorder="1"/>
    <xf numFmtId="0" fontId="4" fillId="0" borderId="47" xfId="81" applyFont="1" applyBorder="1" applyAlignment="1">
      <alignment horizontal="center"/>
    </xf>
    <xf numFmtId="0" fontId="45" fillId="0" borderId="47" xfId="81" applyFont="1" applyBorder="1" applyAlignment="1">
      <alignment horizontal="center"/>
    </xf>
    <xf numFmtId="189" fontId="38" fillId="0" borderId="85" xfId="82" applyNumberFormat="1" applyFont="1" applyBorder="1" applyAlignment="1"/>
    <xf numFmtId="0" fontId="4" fillId="0" borderId="79" xfId="81" applyFont="1" applyBorder="1"/>
    <xf numFmtId="189" fontId="4" fillId="0" borderId="7" xfId="82" applyNumberFormat="1" applyFont="1" applyBorder="1"/>
    <xf numFmtId="0" fontId="45" fillId="0" borderId="7" xfId="81" applyFont="1" applyBorder="1" applyAlignment="1">
      <alignment horizontal="center"/>
    </xf>
    <xf numFmtId="189" fontId="38" fillId="0" borderId="32" xfId="82" applyNumberFormat="1" applyFont="1" applyBorder="1" applyAlignment="1"/>
    <xf numFmtId="0" fontId="38" fillId="0" borderId="70" xfId="81" applyFont="1" applyBorder="1"/>
    <xf numFmtId="0" fontId="38" fillId="0" borderId="73" xfId="81" applyFont="1" applyBorder="1"/>
    <xf numFmtId="0" fontId="22" fillId="0" borderId="83" xfId="81" applyFont="1" applyBorder="1"/>
    <xf numFmtId="0" fontId="38" fillId="0" borderId="0" xfId="81" applyFont="1" applyBorder="1"/>
    <xf numFmtId="0" fontId="41" fillId="0" borderId="67" xfId="81" applyFont="1" applyBorder="1"/>
    <xf numFmtId="0" fontId="45" fillId="0" borderId="86" xfId="81" applyFont="1" applyBorder="1"/>
    <xf numFmtId="0" fontId="38" fillId="0" borderId="58" xfId="81" applyFont="1" applyBorder="1" applyAlignment="1">
      <alignment horizontal="center"/>
    </xf>
    <xf numFmtId="0" fontId="4" fillId="0" borderId="61" xfId="81" applyFont="1" applyBorder="1"/>
    <xf numFmtId="0" fontId="4" fillId="0" borderId="87" xfId="81" applyFont="1" applyBorder="1"/>
    <xf numFmtId="0" fontId="4" fillId="0" borderId="88" xfId="81" applyFont="1" applyBorder="1"/>
    <xf numFmtId="0" fontId="4" fillId="0" borderId="89" xfId="81" applyFont="1" applyBorder="1"/>
    <xf numFmtId="0" fontId="4" fillId="0" borderId="90" xfId="81" applyFont="1" applyBorder="1"/>
    <xf numFmtId="0" fontId="4" fillId="0" borderId="91" xfId="81" applyFont="1" applyBorder="1"/>
    <xf numFmtId="0" fontId="54" fillId="0" borderId="73" xfId="81" applyFont="1" applyBorder="1"/>
    <xf numFmtId="0" fontId="54" fillId="0" borderId="0" xfId="81" applyFont="1" applyBorder="1"/>
    <xf numFmtId="0" fontId="4" fillId="0" borderId="76" xfId="81" applyFont="1" applyBorder="1"/>
    <xf numFmtId="189" fontId="4" fillId="0" borderId="76" xfId="82" applyNumberFormat="1" applyFont="1" applyBorder="1"/>
    <xf numFmtId="0" fontId="4" fillId="0" borderId="76" xfId="81" applyFont="1" applyBorder="1" applyAlignment="1">
      <alignment horizontal="center"/>
    </xf>
    <xf numFmtId="0" fontId="45" fillId="0" borderId="76" xfId="81" applyFont="1" applyBorder="1" applyAlignment="1">
      <alignment horizontal="center"/>
    </xf>
    <xf numFmtId="0" fontId="4" fillId="0" borderId="92" xfId="81" applyFont="1" applyBorder="1"/>
    <xf numFmtId="0" fontId="4" fillId="0" borderId="93" xfId="81" applyFont="1" applyBorder="1"/>
    <xf numFmtId="0" fontId="4" fillId="0" borderId="94" xfId="81" applyFont="1" applyBorder="1"/>
    <xf numFmtId="189" fontId="4" fillId="0" borderId="86" xfId="82" applyNumberFormat="1" applyFont="1" applyBorder="1"/>
    <xf numFmtId="0" fontId="4" fillId="0" borderId="86" xfId="81" applyFont="1" applyBorder="1" applyAlignment="1">
      <alignment horizontal="center"/>
    </xf>
    <xf numFmtId="0" fontId="45" fillId="0" borderId="86" xfId="81" applyFont="1" applyBorder="1" applyAlignment="1">
      <alignment horizontal="center"/>
    </xf>
    <xf numFmtId="189" fontId="38" fillId="0" borderId="94" xfId="82" applyNumberFormat="1" applyFont="1" applyBorder="1" applyAlignment="1"/>
    <xf numFmtId="0" fontId="22" fillId="0" borderId="95" xfId="81" applyFont="1" applyBorder="1"/>
    <xf numFmtId="0" fontId="45" fillId="0" borderId="0" xfId="81" applyFont="1"/>
    <xf numFmtId="0" fontId="24" fillId="0" borderId="35" xfId="0" applyFont="1" applyFill="1" applyBorder="1"/>
    <xf numFmtId="1" fontId="25" fillId="11" borderId="10" xfId="80" applyNumberFormat="1" applyFont="1" applyFill="1" applyBorder="1" applyAlignment="1">
      <alignment horizontal="center"/>
    </xf>
    <xf numFmtId="0" fontId="25" fillId="11" borderId="10" xfId="78" applyFont="1" applyFill="1" applyBorder="1" applyAlignment="1">
      <alignment horizontal="left" vertical="center"/>
    </xf>
    <xf numFmtId="43" fontId="25" fillId="11" borderId="10" xfId="71" applyFont="1" applyFill="1" applyBorder="1" applyAlignment="1">
      <alignment horizontal="center" vertical="center"/>
    </xf>
    <xf numFmtId="43" fontId="25" fillId="11" borderId="10" xfId="71" applyFont="1" applyFill="1" applyBorder="1" applyAlignment="1">
      <alignment horizontal="center"/>
    </xf>
    <xf numFmtId="0" fontId="25" fillId="11" borderId="10" xfId="0" applyFont="1" applyFill="1" applyBorder="1"/>
    <xf numFmtId="41" fontId="26" fillId="0" borderId="7" xfId="76" applyNumberFormat="1" applyFont="1" applyBorder="1" applyAlignment="1" applyProtection="1">
      <alignment horizontal="center" vertical="center"/>
      <protection hidden="1"/>
    </xf>
    <xf numFmtId="0" fontId="55" fillId="0" borderId="0" xfId="77" applyFont="1" applyBorder="1" applyAlignment="1">
      <alignment horizontal="center"/>
    </xf>
    <xf numFmtId="0" fontId="41" fillId="0" borderId="0" xfId="77" applyFont="1" applyAlignment="1">
      <alignment horizontal="center"/>
    </xf>
    <xf numFmtId="0" fontId="22" fillId="0" borderId="0" xfId="77"/>
    <xf numFmtId="0" fontId="56" fillId="0" borderId="0" xfId="77" applyFont="1"/>
    <xf numFmtId="0" fontId="57" fillId="0" borderId="0" xfId="77" applyFont="1" applyAlignment="1"/>
    <xf numFmtId="0" fontId="60" fillId="0" borderId="0" xfId="77" applyFont="1" applyFill="1" applyAlignment="1">
      <alignment horizontal="center"/>
    </xf>
    <xf numFmtId="0" fontId="61" fillId="0" borderId="0" xfId="77" applyFont="1" applyAlignment="1"/>
    <xf numFmtId="0" fontId="62" fillId="0" borderId="0" xfId="77" applyFont="1"/>
    <xf numFmtId="0" fontId="63" fillId="0" borderId="0" xfId="77" applyFont="1"/>
    <xf numFmtId="0" fontId="64" fillId="0" borderId="0" xfId="77" applyFont="1"/>
    <xf numFmtId="0" fontId="65" fillId="0" borderId="0" xfId="77" applyFont="1"/>
    <xf numFmtId="0" fontId="66" fillId="0" borderId="0" xfId="77" applyFont="1"/>
    <xf numFmtId="41" fontId="65" fillId="0" borderId="0" xfId="77" applyNumberFormat="1" applyFont="1"/>
    <xf numFmtId="0" fontId="64" fillId="0" borderId="0" xfId="77" applyFont="1" applyAlignment="1">
      <alignment horizontal="right"/>
    </xf>
    <xf numFmtId="0" fontId="64" fillId="0" borderId="0" xfId="77" applyFont="1" applyAlignment="1">
      <alignment horizontal="center"/>
    </xf>
    <xf numFmtId="0" fontId="67" fillId="0" borderId="0" xfId="77" applyFont="1"/>
    <xf numFmtId="0" fontId="22" fillId="0" borderId="0" xfId="77" applyAlignment="1">
      <alignment horizontal="right"/>
    </xf>
    <xf numFmtId="0" fontId="22" fillId="0" borderId="0" xfId="77" applyAlignment="1">
      <alignment horizontal="center"/>
    </xf>
    <xf numFmtId="0" fontId="22" fillId="0" borderId="0" xfId="77" applyAlignment="1"/>
    <xf numFmtId="0" fontId="69" fillId="0" borderId="0" xfId="77" applyFont="1"/>
    <xf numFmtId="0" fontId="69" fillId="0" borderId="0" xfId="77" applyFont="1" applyAlignment="1">
      <alignment horizontal="right"/>
    </xf>
    <xf numFmtId="0" fontId="69" fillId="0" borderId="0" xfId="77" applyFont="1" applyAlignment="1">
      <alignment horizontal="center"/>
    </xf>
    <xf numFmtId="0" fontId="62" fillId="0" borderId="96" xfId="77" applyFont="1" applyBorder="1" applyAlignment="1">
      <alignment horizontal="center"/>
    </xf>
    <xf numFmtId="0" fontId="62" fillId="0" borderId="96" xfId="77" applyFont="1" applyBorder="1" applyAlignment="1">
      <alignment horizontal="right"/>
    </xf>
    <xf numFmtId="0" fontId="62" fillId="0" borderId="96" xfId="77" applyFont="1" applyBorder="1"/>
    <xf numFmtId="0" fontId="42" fillId="0" borderId="0" xfId="77" applyFont="1"/>
    <xf numFmtId="0" fontId="62" fillId="0" borderId="0" xfId="77" applyFont="1" applyAlignment="1">
      <alignment horizontal="center"/>
    </xf>
    <xf numFmtId="0" fontId="64" fillId="0" borderId="0" xfId="77" applyFont="1" applyAlignment="1">
      <alignment horizontal="center" vertical="center"/>
    </xf>
    <xf numFmtId="0" fontId="64" fillId="0" borderId="0" xfId="77" applyFont="1" applyFill="1" applyBorder="1" applyAlignment="1">
      <alignment horizontal="center"/>
    </xf>
    <xf numFmtId="0" fontId="38" fillId="0" borderId="0" xfId="77" applyFont="1"/>
    <xf numFmtId="0" fontId="38" fillId="0" borderId="0" xfId="77" applyFont="1" applyAlignment="1">
      <alignment horizontal="right"/>
    </xf>
    <xf numFmtId="0" fontId="38" fillId="0" borderId="0" xfId="77" applyFont="1" applyAlignment="1">
      <alignment horizontal="center"/>
    </xf>
    <xf numFmtId="0" fontId="61" fillId="0" borderId="0" xfId="77" applyFont="1"/>
    <xf numFmtId="41" fontId="76" fillId="0" borderId="0" xfId="77" applyNumberFormat="1" applyFont="1" applyFill="1" applyAlignment="1"/>
    <xf numFmtId="0" fontId="76" fillId="0" borderId="0" xfId="77" applyFont="1" applyFill="1" applyAlignment="1"/>
    <xf numFmtId="206" fontId="77" fillId="0" borderId="96" xfId="77" applyNumberFormat="1" applyFont="1" applyBorder="1" applyAlignment="1">
      <alignment horizontal="center"/>
    </xf>
    <xf numFmtId="0" fontId="61" fillId="0" borderId="96" xfId="77" applyFont="1" applyBorder="1" applyAlignment="1">
      <alignment horizontal="center"/>
    </xf>
    <xf numFmtId="206" fontId="78" fillId="0" borderId="96" xfId="77" applyNumberFormat="1" applyFont="1" applyBorder="1" applyAlignment="1">
      <alignment horizontal="center"/>
    </xf>
    <xf numFmtId="0" fontId="61" fillId="0" borderId="96" xfId="77" applyFont="1" applyBorder="1" applyAlignment="1">
      <alignment horizontal="right"/>
    </xf>
    <xf numFmtId="0" fontId="61" fillId="0" borderId="96" xfId="77" applyFont="1" applyBorder="1"/>
    <xf numFmtId="207" fontId="79" fillId="0" borderId="96" xfId="77" applyNumberFormat="1" applyFont="1" applyFill="1" applyBorder="1" applyAlignment="1">
      <alignment horizontal="center"/>
    </xf>
    <xf numFmtId="43" fontId="80" fillId="0" borderId="96" xfId="75" applyFont="1" applyBorder="1" applyAlignment="1">
      <alignment horizontal="center"/>
    </xf>
    <xf numFmtId="0" fontId="22" fillId="0" borderId="0" xfId="77" applyFont="1" applyAlignment="1">
      <alignment horizontal="left"/>
    </xf>
    <xf numFmtId="0" fontId="22" fillId="0" borderId="0" xfId="77" applyFont="1" applyAlignment="1">
      <alignment horizontal="center"/>
    </xf>
    <xf numFmtId="0" fontId="22" fillId="0" borderId="0" xfId="77" applyFont="1"/>
    <xf numFmtId="41" fontId="22" fillId="0" borderId="0" xfId="77" applyNumberFormat="1" applyFont="1" applyFill="1" applyAlignment="1">
      <alignment horizontal="left"/>
    </xf>
    <xf numFmtId="0" fontId="22" fillId="0" borderId="0" xfId="77" applyFont="1" applyFill="1" applyAlignment="1"/>
    <xf numFmtId="0" fontId="76" fillId="0" borderId="0" xfId="77" applyFont="1"/>
    <xf numFmtId="206" fontId="73" fillId="0" borderId="0" xfId="77" applyNumberFormat="1" applyFont="1" applyBorder="1" applyAlignment="1">
      <alignment horizontal="center"/>
    </xf>
    <xf numFmtId="43" fontId="72" fillId="0" borderId="0" xfId="75" applyFont="1" applyAlignment="1">
      <alignment horizontal="center"/>
    </xf>
    <xf numFmtId="43" fontId="71" fillId="0" borderId="0" xfId="75" applyFont="1" applyAlignment="1">
      <alignment horizontal="center"/>
    </xf>
    <xf numFmtId="2" fontId="71" fillId="0" borderId="0" xfId="77" applyNumberFormat="1" applyFont="1" applyBorder="1" applyAlignment="1">
      <alignment horizontal="center"/>
    </xf>
    <xf numFmtId="0" fontId="22" fillId="0" borderId="0" xfId="77" applyFont="1" applyAlignment="1">
      <alignment horizontal="right"/>
    </xf>
    <xf numFmtId="41" fontId="22" fillId="0" borderId="0" xfId="77" applyNumberFormat="1" applyFont="1" applyFill="1" applyAlignment="1"/>
    <xf numFmtId="0" fontId="70" fillId="0" borderId="0" xfId="77" applyFont="1"/>
    <xf numFmtId="0" fontId="79" fillId="0" borderId="0" xfId="77" applyFont="1" applyAlignment="1">
      <alignment horizontal="center"/>
    </xf>
    <xf numFmtId="208" fontId="79" fillId="0" borderId="0" xfId="77" applyNumberFormat="1" applyFont="1" applyAlignment="1">
      <alignment horizontal="center"/>
    </xf>
    <xf numFmtId="206" fontId="61" fillId="0" borderId="0" xfId="77" applyNumberFormat="1" applyFont="1"/>
    <xf numFmtId="206" fontId="83" fillId="0" borderId="0" xfId="77" applyNumberFormat="1" applyFont="1" applyBorder="1" applyAlignment="1">
      <alignment horizontal="center"/>
    </xf>
    <xf numFmtId="0" fontId="22" fillId="0" borderId="0" xfId="77" applyBorder="1" applyAlignment="1">
      <alignment horizontal="center"/>
    </xf>
    <xf numFmtId="206" fontId="84" fillId="0" borderId="0" xfId="77" applyNumberFormat="1" applyFont="1" applyBorder="1" applyAlignment="1">
      <alignment horizontal="center"/>
    </xf>
    <xf numFmtId="0" fontId="22" fillId="0" borderId="0" xfId="77" applyBorder="1" applyAlignment="1">
      <alignment horizontal="right"/>
    </xf>
    <xf numFmtId="0" fontId="22" fillId="0" borderId="0" xfId="77" applyBorder="1"/>
    <xf numFmtId="207" fontId="76" fillId="0" borderId="0" xfId="77" applyNumberFormat="1" applyFont="1" applyFill="1" applyBorder="1" applyAlignment="1">
      <alignment horizontal="center"/>
    </xf>
    <xf numFmtId="43" fontId="81" fillId="0" borderId="0" xfId="73" applyFont="1" applyBorder="1" applyAlignment="1">
      <alignment horizontal="center"/>
    </xf>
    <xf numFmtId="0" fontId="85" fillId="0" borderId="0" xfId="77" applyFont="1"/>
    <xf numFmtId="43" fontId="82" fillId="0" borderId="0" xfId="73" applyFont="1" applyAlignment="1">
      <alignment horizontal="center"/>
    </xf>
    <xf numFmtId="43" fontId="81" fillId="0" borderId="0" xfId="73" applyFont="1" applyAlignment="1">
      <alignment horizontal="center"/>
    </xf>
    <xf numFmtId="0" fontId="42" fillId="0" borderId="0" xfId="77" applyFont="1" applyAlignment="1">
      <alignment vertical="center"/>
    </xf>
    <xf numFmtId="0" fontId="22" fillId="0" borderId="0" xfId="77" applyAlignment="1">
      <alignment horizontal="center" vertical="center"/>
    </xf>
    <xf numFmtId="206" fontId="83" fillId="0" borderId="0" xfId="77" applyNumberFormat="1" applyFont="1" applyAlignment="1">
      <alignment horizontal="center" vertical="center"/>
    </xf>
    <xf numFmtId="0" fontId="22" fillId="0" borderId="0" xfId="77" applyFill="1" applyBorder="1" applyAlignment="1">
      <alignment horizontal="center"/>
    </xf>
    <xf numFmtId="0" fontId="22" fillId="0" borderId="0" xfId="77" applyAlignment="1">
      <alignment horizontal="left"/>
    </xf>
    <xf numFmtId="41" fontId="22" fillId="0" borderId="0" xfId="77" applyNumberFormat="1" applyAlignment="1"/>
    <xf numFmtId="0" fontId="79" fillId="0" borderId="0" xfId="77" applyFont="1"/>
    <xf numFmtId="206" fontId="79" fillId="0" borderId="0" xfId="77" applyNumberFormat="1" applyFont="1" applyAlignment="1">
      <alignment horizontal="center"/>
    </xf>
    <xf numFmtId="0" fontId="61" fillId="0" borderId="0" xfId="77" applyFont="1" applyAlignment="1">
      <alignment horizontal="center"/>
    </xf>
    <xf numFmtId="0" fontId="61" fillId="0" borderId="0" xfId="77" applyFont="1" applyAlignment="1">
      <alignment horizontal="right"/>
    </xf>
    <xf numFmtId="189" fontId="23" fillId="0" borderId="0" xfId="73" applyNumberFormat="1" applyFont="1"/>
    <xf numFmtId="189" fontId="22" fillId="0" borderId="0" xfId="77" applyNumberFormat="1"/>
    <xf numFmtId="2" fontId="81" fillId="0" borderId="0" xfId="77" applyNumberFormat="1" applyFont="1" applyBorder="1" applyAlignment="1">
      <alignment horizontal="center"/>
    </xf>
    <xf numFmtId="2" fontId="82" fillId="0" borderId="0" xfId="77" applyNumberFormat="1" applyFont="1" applyAlignment="1">
      <alignment horizontal="center"/>
    </xf>
    <xf numFmtId="2" fontId="81" fillId="0" borderId="0" xfId="77" applyNumberFormat="1" applyFont="1" applyAlignment="1">
      <alignment horizontal="center"/>
    </xf>
    <xf numFmtId="206" fontId="38" fillId="0" borderId="0" xfId="77" applyNumberFormat="1" applyFont="1"/>
    <xf numFmtId="0" fontId="25" fillId="0" borderId="7" xfId="78" applyFont="1" applyFill="1" applyBorder="1" applyAlignment="1">
      <alignment horizontal="left" vertical="center" wrapText="1"/>
    </xf>
    <xf numFmtId="0" fontId="24" fillId="0" borderId="6" xfId="78" applyFont="1" applyFill="1" applyBorder="1" applyAlignment="1">
      <alignment vertical="center" wrapText="1"/>
    </xf>
    <xf numFmtId="0" fontId="24" fillId="0" borderId="6" xfId="80" applyFont="1" applyFill="1" applyBorder="1" applyAlignment="1">
      <alignment horizontal="center"/>
    </xf>
    <xf numFmtId="43" fontId="24" fillId="0" borderId="6" xfId="71" applyFont="1" applyFill="1" applyBorder="1" applyAlignment="1">
      <alignment vertical="center"/>
    </xf>
    <xf numFmtId="0" fontId="24" fillId="0" borderId="6" xfId="76" applyFont="1" applyFill="1" applyBorder="1" applyAlignment="1">
      <alignment vertical="center"/>
    </xf>
    <xf numFmtId="43" fontId="24" fillId="6" borderId="7" xfId="71" applyFont="1" applyFill="1" applyBorder="1" applyAlignment="1">
      <alignment horizontal="center"/>
    </xf>
    <xf numFmtId="43" fontId="25" fillId="6" borderId="7" xfId="71" applyFont="1" applyFill="1" applyBorder="1" applyAlignment="1">
      <alignment horizontal="center" vertical="center"/>
    </xf>
    <xf numFmtId="0" fontId="24" fillId="6" borderId="7" xfId="0" applyFont="1" applyFill="1" applyBorder="1"/>
    <xf numFmtId="0" fontId="24" fillId="0" borderId="6" xfId="53" applyFont="1" applyFill="1" applyBorder="1" applyProtection="1">
      <protection locked="0"/>
    </xf>
    <xf numFmtId="0" fontId="24" fillId="0" borderId="21" xfId="103" applyFont="1" applyBorder="1"/>
    <xf numFmtId="0" fontId="24" fillId="0" borderId="35" xfId="78" applyFont="1" applyFill="1" applyBorder="1" applyAlignment="1">
      <alignment horizontal="left" vertical="center"/>
    </xf>
    <xf numFmtId="0" fontId="89" fillId="6" borderId="6" xfId="78" applyFont="1" applyFill="1" applyBorder="1" applyAlignment="1">
      <alignment horizontal="left" vertical="center"/>
    </xf>
    <xf numFmtId="1" fontId="24" fillId="0" borderId="35" xfId="80" applyNumberFormat="1" applyFont="1" applyFill="1" applyBorder="1" applyAlignment="1">
      <alignment horizontal="center"/>
    </xf>
    <xf numFmtId="1" fontId="25" fillId="6" borderId="6" xfId="80" applyNumberFormat="1" applyFont="1" applyFill="1" applyBorder="1" applyAlignment="1">
      <alignment horizontal="center"/>
    </xf>
    <xf numFmtId="43" fontId="24" fillId="0" borderId="47" xfId="71" applyFont="1" applyFill="1" applyBorder="1" applyAlignment="1">
      <alignment horizontal="center" vertical="center"/>
    </xf>
    <xf numFmtId="43" fontId="25" fillId="6" borderId="6" xfId="71" applyFont="1" applyFill="1" applyBorder="1" applyAlignment="1">
      <alignment horizontal="center" vertical="center"/>
    </xf>
    <xf numFmtId="43" fontId="24" fillId="0" borderId="35" xfId="71" applyFont="1" applyFill="1" applyBorder="1" applyAlignment="1">
      <alignment horizontal="center"/>
    </xf>
    <xf numFmtId="43" fontId="25" fillId="6" borderId="6" xfId="71" applyFont="1" applyFill="1" applyBorder="1" applyAlignment="1">
      <alignment horizontal="center"/>
    </xf>
    <xf numFmtId="43" fontId="25" fillId="6" borderId="21" xfId="71" applyFont="1" applyFill="1" applyBorder="1" applyAlignment="1">
      <alignment horizontal="center"/>
    </xf>
    <xf numFmtId="43" fontId="24" fillId="0" borderId="47" xfId="71" applyFont="1" applyFill="1" applyBorder="1" applyAlignment="1">
      <alignment horizontal="center"/>
    </xf>
    <xf numFmtId="43" fontId="24" fillId="0" borderId="35" xfId="71" applyFont="1" applyFill="1" applyBorder="1" applyAlignment="1">
      <alignment horizontal="center" vertical="center"/>
    </xf>
    <xf numFmtId="0" fontId="25" fillId="6" borderId="0" xfId="52" applyFont="1" applyFill="1" applyBorder="1" applyAlignment="1" applyProtection="1">
      <alignment horizontal="center" vertical="center"/>
      <protection hidden="1"/>
    </xf>
    <xf numFmtId="0" fontId="24" fillId="6" borderId="0" xfId="76" applyFont="1" applyFill="1" applyBorder="1"/>
    <xf numFmtId="0" fontId="24" fillId="6" borderId="7" xfId="76" applyFont="1" applyFill="1" applyBorder="1"/>
    <xf numFmtId="0" fontId="25" fillId="6" borderId="46" xfId="52" applyFont="1" applyFill="1" applyBorder="1" applyAlignment="1" applyProtection="1">
      <alignment horizontal="center" vertical="center"/>
      <protection hidden="1"/>
    </xf>
    <xf numFmtId="43" fontId="25" fillId="6" borderId="46" xfId="71" applyFont="1" applyFill="1" applyBorder="1" applyAlignment="1" applyProtection="1">
      <alignment horizontal="center" vertical="center"/>
      <protection hidden="1"/>
    </xf>
    <xf numFmtId="43" fontId="25" fillId="6" borderId="46" xfId="71" applyFont="1" applyFill="1" applyBorder="1" applyAlignment="1" applyProtection="1">
      <alignment horizontal="center" vertical="top"/>
      <protection hidden="1"/>
    </xf>
    <xf numFmtId="0" fontId="26" fillId="0" borderId="0" xfId="76" applyFont="1" applyBorder="1" applyAlignment="1" applyProtection="1">
      <alignment horizontal="center" vertical="top"/>
      <protection hidden="1"/>
    </xf>
    <xf numFmtId="0" fontId="24" fillId="0" borderId="0" xfId="76" applyFont="1" applyBorder="1" applyAlignment="1" applyProtection="1">
      <alignment horizontal="center" vertical="top"/>
      <protection hidden="1"/>
    </xf>
    <xf numFmtId="0" fontId="24" fillId="0" borderId="33" xfId="0" applyFont="1" applyBorder="1" applyAlignment="1" applyProtection="1">
      <alignment horizontal="left" vertical="top" indent="1"/>
      <protection hidden="1"/>
    </xf>
    <xf numFmtId="0" fontId="24" fillId="0" borderId="5" xfId="0" applyFont="1" applyBorder="1" applyAlignment="1" applyProtection="1">
      <alignment horizontal="center" vertical="top"/>
      <protection hidden="1"/>
    </xf>
    <xf numFmtId="0" fontId="24" fillId="0" borderId="0" xfId="52" applyFont="1" applyBorder="1" applyAlignment="1" applyProtection="1">
      <alignment horizontal="center"/>
      <protection locked="0"/>
    </xf>
    <xf numFmtId="49" fontId="25" fillId="6" borderId="46" xfId="52" applyNumberFormat="1" applyFont="1" applyFill="1" applyBorder="1" applyAlignment="1" applyProtection="1">
      <alignment horizontal="left" vertical="center"/>
      <protection hidden="1"/>
    </xf>
    <xf numFmtId="0" fontId="27" fillId="0" borderId="18" xfId="0" applyFont="1" applyBorder="1" applyAlignment="1" applyProtection="1">
      <alignment vertical="top"/>
      <protection hidden="1"/>
    </xf>
    <xf numFmtId="0" fontId="27" fillId="0" borderId="0" xfId="0" applyFont="1" applyBorder="1" applyAlignment="1" applyProtection="1">
      <alignment vertical="top"/>
      <protection hidden="1"/>
    </xf>
    <xf numFmtId="0" fontId="24" fillId="0" borderId="22" xfId="76" applyFont="1" applyBorder="1"/>
    <xf numFmtId="0" fontId="25" fillId="7" borderId="0" xfId="52" applyFont="1" applyFill="1" applyBorder="1" applyAlignment="1" applyProtection="1">
      <alignment horizontal="center" vertical="center"/>
      <protection hidden="1"/>
    </xf>
    <xf numFmtId="0" fontId="26" fillId="0" borderId="0" xfId="76" applyFont="1" applyBorder="1" applyAlignment="1" applyProtection="1">
      <alignment horizontal="center" vertical="top"/>
      <protection hidden="1"/>
    </xf>
    <xf numFmtId="0" fontId="24" fillId="0" borderId="0" xfId="76" applyFont="1" applyBorder="1" applyAlignment="1" applyProtection="1">
      <alignment horizontal="center" vertical="top"/>
      <protection hidden="1"/>
    </xf>
    <xf numFmtId="0" fontId="24" fillId="0" borderId="30" xfId="76" applyFont="1" applyBorder="1" applyAlignment="1" applyProtection="1">
      <alignment horizontal="center" vertical="top"/>
      <protection hidden="1"/>
    </xf>
    <xf numFmtId="0" fontId="26" fillId="6" borderId="9" xfId="76" applyNumberFormat="1" applyFont="1" applyFill="1" applyBorder="1" applyAlignment="1" applyProtection="1">
      <alignment horizontal="center"/>
      <protection locked="0" hidden="1"/>
    </xf>
    <xf numFmtId="0" fontId="26" fillId="6" borderId="9" xfId="76" applyFont="1" applyFill="1" applyBorder="1" applyAlignment="1" applyProtection="1">
      <alignment horizontal="center"/>
      <protection hidden="1"/>
    </xf>
    <xf numFmtId="0" fontId="26" fillId="6" borderId="19" xfId="76" applyFont="1" applyFill="1" applyBorder="1" applyAlignment="1" applyProtection="1">
      <alignment horizontal="center"/>
      <protection hidden="1"/>
    </xf>
    <xf numFmtId="0" fontId="27" fillId="6" borderId="43" xfId="76" applyFont="1" applyFill="1" applyBorder="1" applyAlignment="1" applyProtection="1">
      <alignment horizontal="center" vertical="center"/>
      <protection hidden="1"/>
    </xf>
    <xf numFmtId="0" fontId="27" fillId="6" borderId="44" xfId="76" applyFont="1" applyFill="1" applyBorder="1" applyAlignment="1" applyProtection="1">
      <alignment horizontal="center" vertical="center"/>
      <protection hidden="1"/>
    </xf>
    <xf numFmtId="0" fontId="27" fillId="6" borderId="45" xfId="76" applyFont="1" applyFill="1" applyBorder="1" applyAlignment="1" applyProtection="1">
      <alignment horizontal="center" vertical="center"/>
      <protection hidden="1"/>
    </xf>
    <xf numFmtId="0" fontId="27" fillId="6" borderId="43" xfId="76" applyFont="1" applyFill="1" applyBorder="1" applyAlignment="1" applyProtection="1">
      <alignment horizontal="center" vertical="center" wrapText="1"/>
      <protection hidden="1"/>
    </xf>
    <xf numFmtId="0" fontId="27" fillId="6" borderId="44" xfId="76" applyFont="1" applyFill="1" applyBorder="1" applyAlignment="1" applyProtection="1">
      <alignment horizontal="center" vertical="center" wrapText="1"/>
      <protection hidden="1"/>
    </xf>
    <xf numFmtId="0" fontId="27" fillId="6" borderId="45" xfId="76" applyFont="1" applyFill="1" applyBorder="1" applyAlignment="1" applyProtection="1">
      <alignment horizontal="center" vertical="center" wrapText="1"/>
      <protection hidden="1"/>
    </xf>
    <xf numFmtId="201" fontId="26" fillId="0" borderId="26" xfId="76" applyNumberFormat="1" applyFont="1" applyBorder="1" applyAlignment="1" applyProtection="1">
      <alignment horizontal="center"/>
      <protection hidden="1"/>
    </xf>
    <xf numFmtId="201" fontId="26" fillId="0" borderId="27" xfId="76" applyNumberFormat="1" applyFont="1" applyBorder="1" applyAlignment="1" applyProtection="1">
      <alignment horizontal="center"/>
      <protection hidden="1"/>
    </xf>
    <xf numFmtId="201" fontId="26" fillId="0" borderId="28" xfId="76" applyNumberFormat="1" applyFont="1" applyBorder="1" applyAlignment="1" applyProtection="1">
      <alignment horizontal="center"/>
      <protection hidden="1"/>
    </xf>
    <xf numFmtId="0" fontId="26" fillId="0" borderId="21" xfId="76" applyFont="1" applyBorder="1" applyAlignment="1" applyProtection="1">
      <alignment horizontal="left" wrapText="1" indent="1"/>
      <protection locked="0"/>
    </xf>
    <xf numFmtId="0" fontId="26" fillId="0" borderId="9" xfId="76" applyFont="1" applyBorder="1" applyAlignment="1" applyProtection="1">
      <alignment horizontal="left" wrapText="1" indent="1"/>
      <protection locked="0"/>
    </xf>
    <xf numFmtId="0" fontId="26" fillId="0" borderId="22" xfId="76" applyFont="1" applyBorder="1" applyAlignment="1" applyProtection="1">
      <alignment horizontal="left" wrapText="1" indent="1"/>
      <protection locked="0"/>
    </xf>
    <xf numFmtId="43" fontId="26" fillId="0" borderId="21" xfId="73" applyFont="1" applyBorder="1" applyAlignment="1" applyProtection="1">
      <alignment horizontal="center"/>
      <protection locked="0"/>
    </xf>
    <xf numFmtId="43" fontId="26" fillId="0" borderId="9" xfId="73" applyFont="1" applyBorder="1" applyAlignment="1" applyProtection="1">
      <alignment horizontal="center"/>
      <protection locked="0"/>
    </xf>
    <xf numFmtId="43" fontId="26" fillId="0" borderId="22" xfId="73" applyFont="1" applyBorder="1" applyAlignment="1" applyProtection="1">
      <alignment horizontal="center"/>
      <protection locked="0"/>
    </xf>
    <xf numFmtId="201" fontId="26" fillId="0" borderId="21" xfId="76" applyNumberFormat="1" applyFont="1" applyBorder="1" applyAlignment="1" applyProtection="1">
      <alignment horizontal="center"/>
      <protection hidden="1"/>
    </xf>
    <xf numFmtId="201" fontId="26" fillId="0" borderId="9" xfId="76" applyNumberFormat="1" applyFont="1" applyBorder="1" applyAlignment="1" applyProtection="1">
      <alignment horizontal="center"/>
      <protection hidden="1"/>
    </xf>
    <xf numFmtId="201" fontId="26" fillId="0" borderId="22" xfId="76" applyNumberFormat="1" applyFont="1" applyBorder="1" applyAlignment="1" applyProtection="1">
      <alignment horizontal="center"/>
      <protection hidden="1"/>
    </xf>
    <xf numFmtId="0" fontId="26" fillId="0" borderId="21" xfId="76" applyFont="1" applyBorder="1" applyAlignment="1" applyProtection="1">
      <alignment horizontal="left" indent="1"/>
      <protection locked="0"/>
    </xf>
    <xf numFmtId="0" fontId="26" fillId="0" borderId="9" xfId="76" applyFont="1" applyBorder="1" applyAlignment="1" applyProtection="1">
      <alignment horizontal="left" indent="1"/>
      <protection locked="0"/>
    </xf>
    <xf numFmtId="0" fontId="26" fillId="0" borderId="22" xfId="76" applyFont="1" applyBorder="1" applyAlignment="1" applyProtection="1">
      <alignment horizontal="left" indent="1"/>
      <protection locked="0"/>
    </xf>
    <xf numFmtId="41" fontId="26" fillId="0" borderId="26" xfId="76" applyNumberFormat="1" applyFont="1" applyBorder="1" applyAlignment="1" applyProtection="1">
      <alignment horizontal="left" indent="1"/>
      <protection locked="0"/>
    </xf>
    <xf numFmtId="41" fontId="26" fillId="0" borderId="27" xfId="76" applyNumberFormat="1" applyFont="1" applyBorder="1" applyAlignment="1" applyProtection="1">
      <alignment horizontal="left" indent="1"/>
      <protection locked="0"/>
    </xf>
    <xf numFmtId="41" fontId="26" fillId="0" borderId="28" xfId="76" applyNumberFormat="1" applyFont="1" applyBorder="1" applyAlignment="1" applyProtection="1">
      <alignment horizontal="left" indent="1"/>
      <protection locked="0"/>
    </xf>
    <xf numFmtId="43" fontId="26" fillId="0" borderId="26" xfId="73" applyFont="1" applyBorder="1" applyAlignment="1" applyProtection="1">
      <alignment horizontal="center"/>
      <protection locked="0"/>
    </xf>
    <xf numFmtId="43" fontId="26" fillId="0" borderId="27" xfId="73" applyFont="1" applyBorder="1" applyAlignment="1" applyProtection="1">
      <alignment horizontal="center"/>
      <protection locked="0"/>
    </xf>
    <xf numFmtId="43" fontId="26" fillId="0" borderId="28" xfId="73" applyFont="1" applyBorder="1" applyAlignment="1" applyProtection="1">
      <alignment horizontal="center"/>
      <protection locked="0"/>
    </xf>
    <xf numFmtId="0" fontId="27" fillId="0" borderId="9" xfId="76" applyFont="1" applyBorder="1" applyAlignment="1" applyProtection="1">
      <alignment horizontal="left"/>
      <protection hidden="1"/>
    </xf>
    <xf numFmtId="0" fontId="27" fillId="0" borderId="9" xfId="76" applyFont="1" applyBorder="1" applyAlignment="1" applyProtection="1">
      <alignment horizontal="center"/>
      <protection hidden="1"/>
    </xf>
    <xf numFmtId="0" fontId="27" fillId="6" borderId="9" xfId="76" applyFont="1" applyFill="1" applyBorder="1" applyAlignment="1" applyProtection="1">
      <alignment horizontal="center"/>
      <protection hidden="1"/>
    </xf>
    <xf numFmtId="0" fontId="28" fillId="0" borderId="0" xfId="76" applyFont="1" applyBorder="1" applyAlignment="1" applyProtection="1">
      <alignment horizontal="center" vertical="center"/>
      <protection locked="0"/>
    </xf>
    <xf numFmtId="0" fontId="27" fillId="0" borderId="1" xfId="76" applyFont="1" applyBorder="1" applyAlignment="1" applyProtection="1">
      <alignment horizontal="left"/>
      <protection hidden="1"/>
    </xf>
    <xf numFmtId="49" fontId="26" fillId="0" borderId="9" xfId="76" applyNumberFormat="1" applyFont="1" applyBorder="1" applyAlignment="1" applyProtection="1">
      <alignment horizontal="center"/>
      <protection hidden="1"/>
    </xf>
    <xf numFmtId="0" fontId="26" fillId="0" borderId="21" xfId="76" applyFont="1" applyFill="1" applyBorder="1" applyAlignment="1" applyProtection="1">
      <alignment horizontal="center"/>
      <protection locked="0"/>
    </xf>
    <xf numFmtId="0" fontId="26" fillId="0" borderId="9" xfId="76" applyFont="1" applyFill="1" applyBorder="1" applyAlignment="1" applyProtection="1">
      <alignment horizontal="center"/>
      <protection locked="0"/>
    </xf>
    <xf numFmtId="0" fontId="26" fillId="0" borderId="22" xfId="76" applyFont="1" applyFill="1" applyBorder="1" applyAlignment="1" applyProtection="1">
      <alignment horizontal="center"/>
      <protection locked="0"/>
    </xf>
    <xf numFmtId="41" fontId="26" fillId="0" borderId="21" xfId="76" applyNumberFormat="1" applyFont="1" applyFill="1" applyBorder="1" applyAlignment="1" applyProtection="1">
      <alignment horizontal="center"/>
      <protection locked="0"/>
    </xf>
    <xf numFmtId="41" fontId="26" fillId="0" borderId="9" xfId="76" applyNumberFormat="1" applyFont="1" applyFill="1" applyBorder="1" applyAlignment="1" applyProtection="1">
      <alignment horizontal="center"/>
      <protection locked="0"/>
    </xf>
    <xf numFmtId="41" fontId="26" fillId="0" borderId="22" xfId="76" applyNumberFormat="1" applyFont="1" applyFill="1" applyBorder="1" applyAlignment="1" applyProtection="1">
      <alignment horizontal="center"/>
      <protection locked="0"/>
    </xf>
    <xf numFmtId="0" fontId="26" fillId="0" borderId="21" xfId="76" applyFont="1" applyFill="1" applyBorder="1" applyAlignment="1" applyProtection="1">
      <alignment horizontal="center"/>
      <protection hidden="1"/>
    </xf>
    <xf numFmtId="0" fontId="26" fillId="0" borderId="9" xfId="76" applyFont="1" applyFill="1" applyBorder="1" applyAlignment="1" applyProtection="1">
      <alignment horizontal="center"/>
      <protection hidden="1"/>
    </xf>
    <xf numFmtId="0" fontId="26" fillId="0" borderId="22" xfId="76" applyFont="1" applyFill="1" applyBorder="1" applyAlignment="1" applyProtection="1">
      <alignment horizontal="center"/>
      <protection hidden="1"/>
    </xf>
    <xf numFmtId="41" fontId="26" fillId="0" borderId="21" xfId="76" applyNumberFormat="1" applyFont="1" applyFill="1" applyBorder="1" applyAlignment="1" applyProtection="1">
      <alignment horizontal="center"/>
      <protection hidden="1"/>
    </xf>
    <xf numFmtId="41" fontId="26" fillId="0" borderId="9" xfId="76" applyNumberFormat="1" applyFont="1" applyFill="1" applyBorder="1" applyAlignment="1" applyProtection="1">
      <alignment horizontal="center"/>
      <protection hidden="1"/>
    </xf>
    <xf numFmtId="41" fontId="26" fillId="0" borderId="22" xfId="76" applyNumberFormat="1" applyFont="1" applyFill="1" applyBorder="1" applyAlignment="1" applyProtection="1">
      <alignment horizontal="center"/>
      <protection hidden="1"/>
    </xf>
    <xf numFmtId="187" fontId="26" fillId="0" borderId="21" xfId="76" applyNumberFormat="1" applyFont="1" applyFill="1" applyBorder="1" applyAlignment="1" applyProtection="1">
      <alignment horizontal="center"/>
      <protection hidden="1"/>
    </xf>
    <xf numFmtId="187" fontId="26" fillId="0" borderId="9" xfId="76" applyNumberFormat="1" applyFont="1" applyFill="1" applyBorder="1" applyAlignment="1" applyProtection="1">
      <alignment horizontal="center"/>
      <protection hidden="1"/>
    </xf>
    <xf numFmtId="187" fontId="26" fillId="0" borderId="22" xfId="76" applyNumberFormat="1" applyFont="1" applyFill="1" applyBorder="1" applyAlignment="1" applyProtection="1">
      <alignment horizontal="center"/>
      <protection hidden="1"/>
    </xf>
    <xf numFmtId="0" fontId="26" fillId="0" borderId="23" xfId="76" applyFont="1" applyFill="1" applyBorder="1" applyAlignment="1" applyProtection="1">
      <alignment horizontal="center"/>
      <protection hidden="1"/>
    </xf>
    <xf numFmtId="0" fontId="26" fillId="0" borderId="19" xfId="76" applyFont="1" applyFill="1" applyBorder="1" applyAlignment="1" applyProtection="1">
      <alignment horizontal="center"/>
      <protection hidden="1"/>
    </xf>
    <xf numFmtId="0" fontId="26" fillId="0" borderId="24" xfId="76" applyFont="1" applyFill="1" applyBorder="1" applyAlignment="1" applyProtection="1">
      <alignment horizontal="center"/>
      <protection hidden="1"/>
    </xf>
    <xf numFmtId="41" fontId="26" fillId="0" borderId="23" xfId="76" applyNumberFormat="1" applyFont="1" applyBorder="1" applyAlignment="1" applyProtection="1">
      <alignment horizontal="center"/>
      <protection hidden="1"/>
    </xf>
    <xf numFmtId="41" fontId="26" fillId="0" borderId="19" xfId="76" applyNumberFormat="1" applyFont="1" applyBorder="1" applyAlignment="1" applyProtection="1">
      <alignment horizontal="center"/>
      <protection hidden="1"/>
    </xf>
    <xf numFmtId="41" fontId="26" fillId="0" borderId="24" xfId="76" applyNumberFormat="1" applyFont="1" applyBorder="1" applyAlignment="1" applyProtection="1">
      <alignment horizontal="center"/>
      <protection hidden="1"/>
    </xf>
    <xf numFmtId="201" fontId="26" fillId="0" borderId="23" xfId="76" applyNumberFormat="1" applyFont="1" applyBorder="1" applyAlignment="1" applyProtection="1">
      <alignment horizontal="center"/>
      <protection hidden="1"/>
    </xf>
    <xf numFmtId="201" fontId="26" fillId="0" borderId="19" xfId="76" applyNumberFormat="1" applyFont="1" applyBorder="1" applyAlignment="1" applyProtection="1">
      <alignment horizontal="center"/>
      <protection hidden="1"/>
    </xf>
    <xf numFmtId="201" fontId="26" fillId="0" borderId="24" xfId="76" applyNumberFormat="1" applyFont="1" applyBorder="1" applyAlignment="1" applyProtection="1">
      <alignment horizontal="center"/>
      <protection hidden="1"/>
    </xf>
    <xf numFmtId="0" fontId="27" fillId="0" borderId="34" xfId="76" applyFont="1" applyBorder="1" applyAlignment="1" applyProtection="1">
      <alignment horizontal="center" vertical="center"/>
      <protection hidden="1"/>
    </xf>
    <xf numFmtId="0" fontId="27" fillId="0" borderId="35" xfId="76" applyFont="1" applyBorder="1" applyAlignment="1" applyProtection="1">
      <alignment horizontal="center" vertical="center"/>
      <protection hidden="1"/>
    </xf>
    <xf numFmtId="0" fontId="27" fillId="0" borderId="20" xfId="76" applyFont="1" applyBorder="1" applyAlignment="1" applyProtection="1">
      <alignment horizontal="center" vertical="center"/>
      <protection hidden="1"/>
    </xf>
    <xf numFmtId="0" fontId="27" fillId="0" borderId="36" xfId="76" applyFont="1" applyBorder="1" applyAlignment="1" applyProtection="1">
      <alignment horizontal="center"/>
      <protection hidden="1"/>
    </xf>
    <xf numFmtId="0" fontId="27" fillId="0" borderId="30" xfId="76" applyFont="1" applyBorder="1" applyAlignment="1" applyProtection="1">
      <alignment horizontal="center"/>
      <protection hidden="1"/>
    </xf>
    <xf numFmtId="0" fontId="27" fillId="0" borderId="12" xfId="76" applyFont="1" applyBorder="1" applyAlignment="1" applyProtection="1">
      <alignment horizontal="center"/>
      <protection hidden="1"/>
    </xf>
    <xf numFmtId="43" fontId="27" fillId="6" borderId="37" xfId="76" applyNumberFormat="1" applyFont="1" applyFill="1" applyBorder="1" applyAlignment="1" applyProtection="1">
      <alignment horizontal="center"/>
      <protection hidden="1"/>
    </xf>
    <xf numFmtId="43" fontId="27" fillId="6" borderId="38" xfId="76" applyNumberFormat="1" applyFont="1" applyFill="1" applyBorder="1" applyAlignment="1" applyProtection="1">
      <alignment horizontal="center"/>
      <protection hidden="1"/>
    </xf>
    <xf numFmtId="43" fontId="27" fillId="6" borderId="39" xfId="76" applyNumberFormat="1" applyFont="1" applyFill="1" applyBorder="1" applyAlignment="1" applyProtection="1">
      <alignment horizontal="center"/>
      <protection hidden="1"/>
    </xf>
    <xf numFmtId="0" fontId="27" fillId="0" borderId="16" xfId="76" applyFont="1" applyBorder="1" applyAlignment="1" applyProtection="1">
      <alignment horizontal="center"/>
      <protection hidden="1"/>
    </xf>
    <xf numFmtId="41" fontId="27" fillId="0" borderId="37" xfId="76" applyNumberFormat="1" applyFont="1" applyFill="1" applyBorder="1" applyAlignment="1" applyProtection="1">
      <alignment horizontal="center"/>
      <protection hidden="1"/>
    </xf>
    <xf numFmtId="41" fontId="27" fillId="0" borderId="38" xfId="76" applyNumberFormat="1" applyFont="1" applyFill="1" applyBorder="1" applyAlignment="1" applyProtection="1">
      <alignment horizontal="center"/>
      <protection hidden="1"/>
    </xf>
    <xf numFmtId="41" fontId="27" fillId="0" borderId="39" xfId="76" applyNumberFormat="1" applyFont="1" applyFill="1" applyBorder="1" applyAlignment="1" applyProtection="1">
      <alignment horizontal="center"/>
      <protection hidden="1"/>
    </xf>
    <xf numFmtId="0" fontId="27" fillId="0" borderId="0" xfId="76" applyFont="1" applyBorder="1" applyAlignment="1" applyProtection="1">
      <alignment horizontal="center"/>
      <protection hidden="1"/>
    </xf>
    <xf numFmtId="43" fontId="27" fillId="6" borderId="40" xfId="76" applyNumberFormat="1" applyFont="1" applyFill="1" applyBorder="1" applyAlignment="1" applyProtection="1">
      <alignment horizontal="center"/>
      <protection hidden="1"/>
    </xf>
    <xf numFmtId="43" fontId="27" fillId="6" borderId="41" xfId="76" applyNumberFormat="1" applyFont="1" applyFill="1" applyBorder="1" applyAlignment="1" applyProtection="1">
      <alignment horizontal="center"/>
      <protection hidden="1"/>
    </xf>
    <xf numFmtId="43" fontId="27" fillId="6" borderId="42" xfId="76" applyNumberFormat="1" applyFont="1" applyFill="1" applyBorder="1" applyAlignment="1" applyProtection="1">
      <alignment horizontal="center"/>
      <protection hidden="1"/>
    </xf>
    <xf numFmtId="43" fontId="26" fillId="0" borderId="40" xfId="73" applyFont="1" applyBorder="1" applyAlignment="1" applyProtection="1">
      <alignment horizontal="center"/>
      <protection hidden="1"/>
    </xf>
    <xf numFmtId="43" fontId="26" fillId="0" borderId="41" xfId="73" applyFont="1" applyBorder="1" applyAlignment="1" applyProtection="1">
      <alignment horizontal="center"/>
      <protection hidden="1"/>
    </xf>
    <xf numFmtId="43" fontId="26" fillId="0" borderId="42" xfId="73" applyFont="1" applyBorder="1" applyAlignment="1" applyProtection="1">
      <alignment horizontal="center"/>
      <protection hidden="1"/>
    </xf>
    <xf numFmtId="0" fontId="27" fillId="0" borderId="0" xfId="76" applyFont="1" applyBorder="1" applyAlignment="1" applyProtection="1">
      <alignment horizontal="left"/>
      <protection hidden="1"/>
    </xf>
    <xf numFmtId="0" fontId="28" fillId="0" borderId="1" xfId="76" applyFont="1" applyBorder="1" applyAlignment="1" applyProtection="1">
      <alignment horizontal="center"/>
      <protection hidden="1"/>
    </xf>
    <xf numFmtId="0" fontId="25" fillId="0" borderId="0" xfId="76" applyFont="1" applyBorder="1" applyAlignment="1" applyProtection="1">
      <alignment horizontal="center" vertical="top"/>
      <protection hidden="1"/>
    </xf>
    <xf numFmtId="0" fontId="26" fillId="0" borderId="9" xfId="76" applyFont="1" applyBorder="1" applyAlignment="1" applyProtection="1">
      <alignment horizontal="left"/>
      <protection locked="0"/>
    </xf>
    <xf numFmtId="0" fontId="26" fillId="0" borderId="9" xfId="76" applyFont="1" applyBorder="1" applyAlignment="1" applyProtection="1">
      <alignment horizontal="center"/>
      <protection locked="0"/>
    </xf>
    <xf numFmtId="0" fontId="27" fillId="0" borderId="43" xfId="0" applyFont="1" applyFill="1" applyBorder="1" applyAlignment="1" applyProtection="1">
      <alignment horizontal="center" vertical="center"/>
      <protection hidden="1"/>
    </xf>
    <xf numFmtId="0" fontId="27" fillId="0" borderId="44" xfId="0" applyFont="1" applyFill="1" applyBorder="1" applyAlignment="1" applyProtection="1">
      <alignment horizontal="center" vertical="center"/>
      <protection hidden="1"/>
    </xf>
    <xf numFmtId="0" fontId="27" fillId="0" borderId="45" xfId="0" applyFont="1" applyFill="1" applyBorder="1" applyAlignment="1" applyProtection="1">
      <alignment horizontal="center" vertical="center"/>
      <protection hidden="1"/>
    </xf>
    <xf numFmtId="0" fontId="24" fillId="0" borderId="2" xfId="0" applyFont="1" applyFill="1" applyBorder="1" applyAlignment="1" applyProtection="1">
      <alignment horizontal="left" vertical="center" indent="2"/>
      <protection hidden="1"/>
    </xf>
    <xf numFmtId="0" fontId="24" fillId="0" borderId="4" xfId="0" applyFont="1" applyFill="1" applyBorder="1" applyAlignment="1" applyProtection="1">
      <alignment horizontal="left" vertical="center" indent="2"/>
      <protection hidden="1"/>
    </xf>
    <xf numFmtId="0" fontId="24" fillId="0" borderId="33" xfId="0" applyFont="1" applyFill="1" applyBorder="1" applyAlignment="1" applyProtection="1">
      <alignment horizontal="left" vertical="center" indent="2"/>
      <protection hidden="1"/>
    </xf>
    <xf numFmtId="188" fontId="24" fillId="0" borderId="2" xfId="0" applyNumberFormat="1" applyFont="1" applyFill="1" applyBorder="1" applyAlignment="1" applyProtection="1">
      <alignment horizontal="center" vertical="top"/>
      <protection locked="0"/>
    </xf>
    <xf numFmtId="188" fontId="24" fillId="0" borderId="33" xfId="0" applyNumberFormat="1" applyFont="1" applyFill="1" applyBorder="1" applyAlignment="1" applyProtection="1">
      <alignment horizontal="center" vertical="top"/>
      <protection locked="0"/>
    </xf>
    <xf numFmtId="202" fontId="26" fillId="0" borderId="21" xfId="73" applyNumberFormat="1" applyFont="1" applyBorder="1" applyAlignment="1" applyProtection="1">
      <alignment horizontal="center"/>
      <protection locked="0"/>
    </xf>
    <xf numFmtId="202" fontId="26" fillId="0" borderId="9" xfId="73" applyNumberFormat="1" applyFont="1" applyBorder="1" applyAlignment="1" applyProtection="1">
      <alignment horizontal="center"/>
      <protection locked="0"/>
    </xf>
    <xf numFmtId="202" fontId="26" fillId="0" borderId="22" xfId="73" applyNumberFormat="1" applyFont="1" applyBorder="1" applyAlignment="1" applyProtection="1">
      <alignment horizontal="center"/>
      <protection locked="0"/>
    </xf>
    <xf numFmtId="187" fontId="26" fillId="0" borderId="21" xfId="76" applyNumberFormat="1" applyFont="1" applyBorder="1" applyAlignment="1" applyProtection="1">
      <alignment horizontal="center"/>
      <protection hidden="1"/>
    </xf>
    <xf numFmtId="187" fontId="26" fillId="0" borderId="9" xfId="76" applyNumberFormat="1" applyFont="1" applyBorder="1" applyAlignment="1" applyProtection="1">
      <alignment horizontal="center"/>
      <protection hidden="1"/>
    </xf>
    <xf numFmtId="187" fontId="26" fillId="0" borderId="22" xfId="76" applyNumberFormat="1" applyFont="1" applyBorder="1" applyAlignment="1" applyProtection="1">
      <alignment horizontal="center"/>
      <protection hidden="1"/>
    </xf>
    <xf numFmtId="0" fontId="24" fillId="0" borderId="2" xfId="0" applyFont="1" applyFill="1" applyBorder="1" applyAlignment="1" applyProtection="1">
      <alignment horizontal="center" vertical="top"/>
      <protection hidden="1"/>
    </xf>
    <xf numFmtId="0" fontId="24" fillId="0" borderId="4" xfId="0" applyFont="1" applyFill="1" applyBorder="1" applyAlignment="1" applyProtection="1">
      <alignment horizontal="center" vertical="top"/>
      <protection hidden="1"/>
    </xf>
    <xf numFmtId="0" fontId="24" fillId="0" borderId="33" xfId="0" applyFont="1" applyFill="1" applyBorder="1" applyAlignment="1" applyProtection="1">
      <alignment horizontal="center" vertical="top"/>
      <protection hidden="1"/>
    </xf>
    <xf numFmtId="187" fontId="25" fillId="0" borderId="2" xfId="0" applyNumberFormat="1" applyFont="1" applyBorder="1" applyAlignment="1" applyProtection="1">
      <alignment horizontal="center"/>
      <protection hidden="1"/>
    </xf>
    <xf numFmtId="187" fontId="25" fillId="0" borderId="4" xfId="0" applyNumberFormat="1" applyFont="1" applyBorder="1" applyAlignment="1" applyProtection="1">
      <alignment horizontal="center"/>
      <protection hidden="1"/>
    </xf>
    <xf numFmtId="187" fontId="25" fillId="0" borderId="33" xfId="0" applyNumberFormat="1" applyFont="1" applyBorder="1" applyAlignment="1" applyProtection="1">
      <alignment horizontal="center"/>
      <protection hidden="1"/>
    </xf>
    <xf numFmtId="0" fontId="24" fillId="0" borderId="2" xfId="0" applyFont="1" applyBorder="1" applyAlignment="1" applyProtection="1">
      <alignment horizontal="left" vertical="top" indent="1"/>
      <protection hidden="1"/>
    </xf>
    <xf numFmtId="0" fontId="24" fillId="0" borderId="33" xfId="0" applyFont="1" applyBorder="1" applyAlignment="1" applyProtection="1">
      <alignment horizontal="left" vertical="top" indent="1"/>
      <protection hidden="1"/>
    </xf>
    <xf numFmtId="0" fontId="24" fillId="0" borderId="2" xfId="0" applyFont="1" applyBorder="1" applyAlignment="1" applyProtection="1">
      <alignment horizontal="left" vertical="top" indent="2"/>
      <protection hidden="1"/>
    </xf>
    <xf numFmtId="0" fontId="24" fillId="0" borderId="4" xfId="0" applyFont="1" applyBorder="1" applyAlignment="1" applyProtection="1">
      <alignment horizontal="left" vertical="top" indent="2"/>
      <protection hidden="1"/>
    </xf>
    <xf numFmtId="0" fontId="24" fillId="0" borderId="33" xfId="0" applyFont="1" applyBorder="1" applyAlignment="1" applyProtection="1">
      <alignment horizontal="left" vertical="top" indent="2"/>
      <protection hidden="1"/>
    </xf>
    <xf numFmtId="0" fontId="24" fillId="0" borderId="40" xfId="0" applyFont="1" applyBorder="1" applyAlignment="1" applyProtection="1">
      <alignment horizontal="center" vertical="top"/>
      <protection hidden="1"/>
    </xf>
    <xf numFmtId="0" fontId="24" fillId="0" borderId="41" xfId="0" applyFont="1" applyBorder="1" applyAlignment="1" applyProtection="1">
      <alignment horizontal="center" vertical="top"/>
      <protection hidden="1"/>
    </xf>
    <xf numFmtId="0" fontId="24" fillId="0" borderId="42" xfId="0" applyFont="1" applyBorder="1" applyAlignment="1" applyProtection="1">
      <alignment horizontal="center" vertical="top"/>
      <protection hidden="1"/>
    </xf>
    <xf numFmtId="0" fontId="24" fillId="0" borderId="5" xfId="0" applyFont="1" applyBorder="1" applyAlignment="1" applyProtection="1">
      <alignment horizontal="center" vertical="top"/>
      <protection hidden="1"/>
    </xf>
    <xf numFmtId="189" fontId="24" fillId="0" borderId="2" xfId="71" applyNumberFormat="1" applyFont="1" applyBorder="1" applyAlignment="1" applyProtection="1">
      <alignment horizontal="center" vertical="top"/>
      <protection hidden="1"/>
    </xf>
    <xf numFmtId="189" fontId="24" fillId="0" borderId="4" xfId="71" applyNumberFormat="1" applyFont="1" applyBorder="1" applyAlignment="1" applyProtection="1">
      <alignment horizontal="center" vertical="top"/>
      <protection hidden="1"/>
    </xf>
    <xf numFmtId="189" fontId="24" fillId="0" borderId="33" xfId="71" applyNumberFormat="1" applyFont="1" applyBorder="1" applyAlignment="1" applyProtection="1">
      <alignment horizontal="center" vertical="top"/>
      <protection hidden="1"/>
    </xf>
    <xf numFmtId="0" fontId="27" fillId="0" borderId="1" xfId="76" applyFont="1" applyBorder="1" applyAlignment="1" applyProtection="1">
      <alignment horizontal="center"/>
      <protection hidden="1"/>
    </xf>
    <xf numFmtId="0" fontId="27" fillId="0" borderId="0" xfId="76" applyFont="1" applyBorder="1" applyAlignment="1" applyProtection="1">
      <alignment horizontal="center" vertical="top"/>
      <protection hidden="1"/>
    </xf>
    <xf numFmtId="0" fontId="28" fillId="0" borderId="0" xfId="0" applyFont="1" applyAlignment="1" applyProtection="1">
      <alignment horizontal="center" vertical="top"/>
      <protection hidden="1"/>
    </xf>
    <xf numFmtId="0" fontId="27" fillId="0" borderId="43" xfId="0" applyFont="1" applyFill="1" applyBorder="1" applyAlignment="1" applyProtection="1">
      <alignment horizontal="center" vertical="center" wrapText="1"/>
      <protection hidden="1"/>
    </xf>
    <xf numFmtId="0" fontId="27" fillId="0" borderId="44" xfId="0" applyFont="1" applyFill="1" applyBorder="1" applyAlignment="1" applyProtection="1">
      <alignment horizontal="center" vertical="center" wrapText="1"/>
      <protection hidden="1"/>
    </xf>
    <xf numFmtId="0" fontId="27" fillId="0" borderId="45" xfId="0" applyFont="1" applyFill="1" applyBorder="1" applyAlignment="1" applyProtection="1">
      <alignment horizontal="center" vertical="center" wrapText="1"/>
      <protection hidden="1"/>
    </xf>
    <xf numFmtId="0" fontId="24" fillId="0" borderId="2" xfId="0" applyFont="1" applyBorder="1" applyAlignment="1" applyProtection="1">
      <alignment horizontal="center" vertical="top"/>
      <protection hidden="1"/>
    </xf>
    <xf numFmtId="0" fontId="24" fillId="0" borderId="4" xfId="0" applyFont="1" applyBorder="1" applyAlignment="1" applyProtection="1">
      <alignment horizontal="center" vertical="top"/>
      <protection hidden="1"/>
    </xf>
    <xf numFmtId="0" fontId="24" fillId="0" borderId="33" xfId="0" applyFont="1" applyBorder="1" applyAlignment="1" applyProtection="1">
      <alignment horizontal="center" vertical="top"/>
      <protection hidden="1"/>
    </xf>
    <xf numFmtId="0" fontId="24" fillId="0" borderId="2" xfId="0" applyFont="1" applyBorder="1" applyAlignment="1" applyProtection="1">
      <alignment horizontal="center"/>
      <protection hidden="1"/>
    </xf>
    <xf numFmtId="0" fontId="24" fillId="0" borderId="4" xfId="0" applyFont="1" applyBorder="1" applyAlignment="1" applyProtection="1">
      <alignment horizontal="center"/>
      <protection hidden="1"/>
    </xf>
    <xf numFmtId="0" fontId="24" fillId="0" borderId="33" xfId="0" applyFont="1" applyBorder="1" applyAlignment="1" applyProtection="1">
      <alignment horizontal="center"/>
      <protection hidden="1"/>
    </xf>
    <xf numFmtId="189" fontId="24" fillId="0" borderId="2" xfId="71" applyNumberFormat="1" applyFont="1" applyBorder="1" applyAlignment="1" applyProtection="1">
      <alignment horizontal="center" vertical="top"/>
      <protection locked="0"/>
    </xf>
    <xf numFmtId="189" fontId="24" fillId="0" borderId="4" xfId="71" applyNumberFormat="1" applyFont="1" applyBorder="1" applyAlignment="1" applyProtection="1">
      <alignment horizontal="center" vertical="top"/>
      <protection locked="0"/>
    </xf>
    <xf numFmtId="189" fontId="24" fillId="0" borderId="33" xfId="71" applyNumberFormat="1" applyFont="1" applyBorder="1" applyAlignment="1" applyProtection="1">
      <alignment horizontal="center" vertical="top"/>
      <protection locked="0"/>
    </xf>
    <xf numFmtId="0" fontId="26" fillId="0" borderId="21" xfId="76" applyFont="1" applyBorder="1" applyAlignment="1" applyProtection="1">
      <alignment horizontal="left" vertical="top" wrapText="1" indent="1"/>
      <protection locked="0"/>
    </xf>
    <xf numFmtId="0" fontId="26" fillId="0" borderId="9" xfId="76" applyFont="1" applyBorder="1" applyAlignment="1" applyProtection="1">
      <alignment horizontal="left" vertical="top" wrapText="1" indent="1"/>
      <protection locked="0"/>
    </xf>
    <xf numFmtId="0" fontId="26" fillId="0" borderId="22" xfId="76" applyFont="1" applyBorder="1" applyAlignment="1" applyProtection="1">
      <alignment horizontal="left" vertical="top" wrapText="1" indent="1"/>
      <protection locked="0"/>
    </xf>
    <xf numFmtId="0" fontId="24" fillId="0" borderId="0" xfId="52" applyFont="1" applyBorder="1" applyAlignment="1" applyProtection="1">
      <alignment horizontal="center"/>
      <protection locked="0"/>
    </xf>
    <xf numFmtId="0" fontId="25" fillId="7" borderId="46" xfId="52" applyFont="1" applyFill="1" applyBorder="1" applyAlignment="1" applyProtection="1">
      <alignment horizontal="center" vertical="center"/>
      <protection hidden="1"/>
    </xf>
    <xf numFmtId="0" fontId="25" fillId="7" borderId="25" xfId="52" applyFont="1" applyFill="1" applyBorder="1" applyAlignment="1" applyProtection="1">
      <alignment horizontal="center" vertical="center"/>
      <protection hidden="1"/>
    </xf>
    <xf numFmtId="49" fontId="25" fillId="7" borderId="46" xfId="52" applyNumberFormat="1" applyFont="1" applyFill="1" applyBorder="1" applyAlignment="1" applyProtection="1">
      <alignment horizontal="center" vertical="center"/>
      <protection hidden="1"/>
    </xf>
    <xf numFmtId="49" fontId="25" fillId="7" borderId="25" xfId="52" applyNumberFormat="1" applyFont="1" applyFill="1" applyBorder="1" applyAlignment="1" applyProtection="1">
      <alignment horizontal="center" vertical="center"/>
      <protection hidden="1"/>
    </xf>
    <xf numFmtId="43" fontId="25" fillId="7" borderId="46" xfId="71" applyFont="1" applyFill="1" applyBorder="1" applyAlignment="1" applyProtection="1">
      <alignment horizontal="center" vertical="center"/>
      <protection hidden="1"/>
    </xf>
    <xf numFmtId="43" fontId="25" fillId="7" borderId="25" xfId="71" applyFont="1" applyFill="1" applyBorder="1" applyAlignment="1" applyProtection="1">
      <alignment horizontal="center" vertical="center"/>
      <protection hidden="1"/>
    </xf>
    <xf numFmtId="43" fontId="25" fillId="7" borderId="46" xfId="71" applyFont="1" applyFill="1" applyBorder="1" applyAlignment="1" applyProtection="1">
      <alignment horizontal="center" vertical="top"/>
      <protection hidden="1"/>
    </xf>
    <xf numFmtId="43" fontId="25" fillId="7" borderId="46" xfId="71" applyFont="1" applyFill="1" applyBorder="1" applyAlignment="1" applyProtection="1">
      <alignment horizontal="center" vertical="center" wrapText="1"/>
      <protection hidden="1"/>
    </xf>
    <xf numFmtId="0" fontId="25" fillId="7" borderId="59" xfId="52" applyFont="1" applyFill="1" applyBorder="1" applyAlignment="1" applyProtection="1">
      <alignment horizontal="center" vertical="center"/>
      <protection hidden="1"/>
    </xf>
    <xf numFmtId="0" fontId="25" fillId="7" borderId="66" xfId="52" applyFont="1" applyFill="1" applyBorder="1" applyAlignment="1" applyProtection="1">
      <alignment horizontal="center" vertical="center"/>
      <protection hidden="1"/>
    </xf>
    <xf numFmtId="1" fontId="24" fillId="0" borderId="9" xfId="52" applyNumberFormat="1" applyFont="1" applyBorder="1" applyAlignment="1" applyProtection="1">
      <alignment horizontal="left" vertical="top" wrapText="1"/>
      <protection locked="0"/>
    </xf>
    <xf numFmtId="1" fontId="24" fillId="0" borderId="9" xfId="52" applyNumberFormat="1" applyFont="1" applyBorder="1" applyAlignment="1" applyProtection="1">
      <alignment horizontal="left" vertical="top"/>
      <protection locked="0"/>
    </xf>
    <xf numFmtId="0" fontId="26" fillId="0" borderId="0" xfId="76" applyFont="1" applyBorder="1" applyAlignment="1" applyProtection="1">
      <alignment horizontal="left" vertical="top"/>
      <protection hidden="1"/>
    </xf>
    <xf numFmtId="0" fontId="24" fillId="0" borderId="2" xfId="0" applyFont="1" applyBorder="1" applyAlignment="1" applyProtection="1">
      <alignment horizontal="left"/>
      <protection hidden="1"/>
    </xf>
    <xf numFmtId="0" fontId="24" fillId="0" borderId="4" xfId="0" applyFont="1" applyBorder="1" applyAlignment="1" applyProtection="1">
      <alignment horizontal="left"/>
      <protection hidden="1"/>
    </xf>
    <xf numFmtId="0" fontId="24" fillId="0" borderId="33" xfId="0" applyFont="1" applyBorder="1" applyAlignment="1" applyProtection="1">
      <alignment horizontal="left"/>
      <protection hidden="1"/>
    </xf>
    <xf numFmtId="43" fontId="24" fillId="0" borderId="21" xfId="73" applyFont="1" applyBorder="1" applyAlignment="1" applyProtection="1">
      <alignment horizontal="center"/>
      <protection locked="0"/>
    </xf>
    <xf numFmtId="43" fontId="24" fillId="0" borderId="9" xfId="73" applyFont="1" applyBorder="1" applyAlignment="1" applyProtection="1">
      <alignment horizontal="center"/>
      <protection locked="0"/>
    </xf>
    <xf numFmtId="43" fontId="24" fillId="0" borderId="22" xfId="73" applyFont="1" applyBorder="1" applyAlignment="1" applyProtection="1">
      <alignment horizontal="center"/>
      <protection locked="0"/>
    </xf>
    <xf numFmtId="187" fontId="24" fillId="0" borderId="21" xfId="76" applyNumberFormat="1" applyFont="1" applyBorder="1" applyAlignment="1" applyProtection="1">
      <alignment horizontal="center"/>
      <protection hidden="1"/>
    </xf>
    <xf numFmtId="187" fontId="24" fillId="0" borderId="9" xfId="76" applyNumberFormat="1" applyFont="1" applyBorder="1" applyAlignment="1" applyProtection="1">
      <alignment horizontal="center"/>
      <protection hidden="1"/>
    </xf>
    <xf numFmtId="187" fontId="24" fillId="0" borderId="22" xfId="76" applyNumberFormat="1" applyFont="1" applyBorder="1" applyAlignment="1" applyProtection="1">
      <alignment horizontal="center"/>
      <protection hidden="1"/>
    </xf>
    <xf numFmtId="0" fontId="41" fillId="0" borderId="76" xfId="81" applyFont="1" applyBorder="1" applyAlignment="1">
      <alignment horizontal="center"/>
    </xf>
    <xf numFmtId="0" fontId="41" fillId="0" borderId="0" xfId="81" applyFont="1" applyBorder="1" applyAlignment="1">
      <alignment horizontal="center"/>
    </xf>
    <xf numFmtId="0" fontId="36" fillId="0" borderId="0" xfId="81" applyFont="1" applyFill="1" applyBorder="1" applyAlignment="1">
      <alignment horizontal="center"/>
    </xf>
    <xf numFmtId="0" fontId="47" fillId="10" borderId="48" xfId="81" applyFont="1" applyFill="1" applyBorder="1" applyAlignment="1">
      <alignment horizontal="center"/>
    </xf>
    <xf numFmtId="0" fontId="38" fillId="0" borderId="49" xfId="81" applyFont="1" applyFill="1" applyBorder="1" applyAlignment="1">
      <alignment horizontal="center" vertical="center"/>
    </xf>
    <xf numFmtId="0" fontId="4" fillId="0" borderId="54" xfId="81" applyFont="1" applyFill="1" applyBorder="1" applyAlignment="1">
      <alignment horizontal="center" vertical="center"/>
    </xf>
    <xf numFmtId="0" fontId="38" fillId="0" borderId="50" xfId="81" applyFont="1" applyFill="1" applyBorder="1" applyAlignment="1">
      <alignment horizontal="center" vertical="center"/>
    </xf>
    <xf numFmtId="0" fontId="4" fillId="0" borderId="51" xfId="81" applyFont="1" applyFill="1" applyBorder="1" applyAlignment="1">
      <alignment horizontal="center" vertical="center"/>
    </xf>
    <xf numFmtId="0" fontId="4" fillId="0" borderId="55" xfId="81" applyFont="1" applyFill="1" applyBorder="1" applyAlignment="1">
      <alignment horizontal="center" vertical="center"/>
    </xf>
    <xf numFmtId="0" fontId="4" fillId="0" borderId="56" xfId="81" applyFont="1" applyFill="1" applyBorder="1" applyAlignment="1">
      <alignment horizontal="center" vertical="center"/>
    </xf>
    <xf numFmtId="0" fontId="39" fillId="0" borderId="52" xfId="81" applyFont="1" applyFill="1" applyBorder="1" applyAlignment="1">
      <alignment horizontal="center" vertical="center"/>
    </xf>
    <xf numFmtId="0" fontId="41" fillId="0" borderId="8" xfId="81" applyFont="1" applyFill="1" applyBorder="1" applyAlignment="1">
      <alignment horizontal="center" vertical="center"/>
    </xf>
    <xf numFmtId="0" fontId="38" fillId="0" borderId="53" xfId="81" applyFont="1" applyFill="1" applyBorder="1" applyAlignment="1">
      <alignment horizontal="center" vertical="center"/>
    </xf>
    <xf numFmtId="0" fontId="4" fillId="0" borderId="57" xfId="81" applyFont="1" applyFill="1" applyBorder="1" applyAlignment="1">
      <alignment horizontal="center" vertical="center"/>
    </xf>
    <xf numFmtId="0" fontId="37" fillId="10" borderId="48" xfId="81" applyFont="1" applyFill="1" applyBorder="1" applyAlignment="1">
      <alignment horizontal="center" vertical="center"/>
    </xf>
    <xf numFmtId="0" fontId="22" fillId="0" borderId="54" xfId="81" applyFont="1" applyFill="1" applyBorder="1" applyAlignment="1">
      <alignment horizontal="center" vertical="center"/>
    </xf>
    <xf numFmtId="0" fontId="48" fillId="0" borderId="0" xfId="81" applyFont="1" applyFill="1" applyBorder="1" applyAlignment="1">
      <alignment horizontal="center"/>
    </xf>
    <xf numFmtId="0" fontId="67" fillId="0" borderId="0" xfId="77" applyFont="1" applyAlignment="1">
      <alignment vertical="center"/>
    </xf>
    <xf numFmtId="0" fontId="22" fillId="0" borderId="0" xfId="77" applyAlignment="1">
      <alignment horizontal="center" vertical="center"/>
    </xf>
    <xf numFmtId="206" fontId="83" fillId="0" borderId="0" xfId="77" applyNumberFormat="1" applyFont="1" applyAlignment="1">
      <alignment horizontal="center" vertical="center"/>
    </xf>
    <xf numFmtId="0" fontId="22" fillId="0" borderId="0" xfId="77" applyFill="1" applyBorder="1" applyAlignment="1">
      <alignment horizontal="center"/>
    </xf>
    <xf numFmtId="0" fontId="22" fillId="0" borderId="0" xfId="77" applyAlignment="1">
      <alignment horizontal="center"/>
    </xf>
    <xf numFmtId="189" fontId="82" fillId="0" borderId="0" xfId="73" applyNumberFormat="1" applyFont="1" applyAlignment="1"/>
    <xf numFmtId="206" fontId="83" fillId="0" borderId="0" xfId="77" applyNumberFormat="1" applyFont="1" applyAlignment="1"/>
    <xf numFmtId="206" fontId="84" fillId="0" borderId="0" xfId="77" applyNumberFormat="1" applyFont="1" applyAlignment="1"/>
    <xf numFmtId="41" fontId="76" fillId="0" borderId="0" xfId="77" applyNumberFormat="1" applyFont="1" applyFill="1" applyAlignment="1"/>
    <xf numFmtId="0" fontId="76" fillId="0" borderId="0" xfId="77" applyFont="1" applyFill="1" applyAlignment="1"/>
    <xf numFmtId="189" fontId="81" fillId="0" borderId="0" xfId="73" applyNumberFormat="1" applyFont="1" applyAlignment="1"/>
    <xf numFmtId="0" fontId="22" fillId="0" borderId="0" xfId="77" applyAlignment="1">
      <alignment horizontal="left"/>
    </xf>
    <xf numFmtId="41" fontId="22" fillId="0" borderId="0" xfId="77" applyNumberFormat="1" applyAlignment="1"/>
    <xf numFmtId="0" fontId="22" fillId="0" borderId="0" xfId="77" applyAlignment="1"/>
    <xf numFmtId="189" fontId="22" fillId="0" borderId="0" xfId="73" applyNumberFormat="1" applyAlignment="1"/>
    <xf numFmtId="0" fontId="61" fillId="0" borderId="0" xfId="77" applyFont="1" applyAlignment="1">
      <alignment horizontal="left"/>
    </xf>
    <xf numFmtId="0" fontId="61" fillId="0" borderId="0" xfId="77" applyFont="1" applyAlignment="1">
      <alignment horizontal="center"/>
    </xf>
    <xf numFmtId="41" fontId="61" fillId="0" borderId="0" xfId="77" applyNumberFormat="1" applyFont="1" applyAlignment="1"/>
    <xf numFmtId="0" fontId="61" fillId="0" borderId="0" xfId="77" applyFont="1" applyAlignment="1"/>
    <xf numFmtId="0" fontId="42" fillId="0" borderId="0" xfId="77" applyFont="1" applyAlignment="1">
      <alignment vertical="center"/>
    </xf>
    <xf numFmtId="0" fontId="69" fillId="0" borderId="0" xfId="77" applyFont="1" applyAlignment="1">
      <alignment horizontal="center"/>
    </xf>
    <xf numFmtId="206" fontId="74" fillId="0" borderId="0" xfId="77" applyNumberFormat="1" applyFont="1" applyAlignment="1">
      <alignment horizontal="right"/>
    </xf>
    <xf numFmtId="0" fontId="69" fillId="0" borderId="0" xfId="77" applyFont="1" applyAlignment="1">
      <alignment horizontal="center" vertical="center"/>
    </xf>
    <xf numFmtId="206" fontId="73" fillId="0" borderId="0" xfId="77" applyNumberFormat="1" applyFont="1" applyAlignment="1">
      <alignment horizontal="center" vertical="center"/>
    </xf>
    <xf numFmtId="0" fontId="69" fillId="0" borderId="97" xfId="77" applyFont="1" applyFill="1" applyBorder="1" applyAlignment="1">
      <alignment horizontal="center"/>
    </xf>
    <xf numFmtId="0" fontId="38" fillId="0" borderId="0" xfId="77" applyFont="1" applyAlignment="1">
      <alignment horizontal="center"/>
    </xf>
    <xf numFmtId="41" fontId="75" fillId="0" borderId="0" xfId="77" applyNumberFormat="1" applyFont="1" applyFill="1" applyAlignment="1"/>
    <xf numFmtId="189" fontId="72" fillId="0" borderId="0" xfId="73" applyNumberFormat="1" applyFont="1" applyAlignment="1">
      <alignment horizontal="right"/>
    </xf>
    <xf numFmtId="0" fontId="64" fillId="0" borderId="0" xfId="77" applyFont="1" applyAlignment="1">
      <alignment horizontal="center"/>
    </xf>
    <xf numFmtId="0" fontId="64" fillId="0" borderId="0" xfId="77" applyFont="1" applyAlignment="1">
      <alignment horizontal="left"/>
    </xf>
    <xf numFmtId="41" fontId="64" fillId="0" borderId="0" xfId="77" applyNumberFormat="1" applyFont="1" applyAlignment="1"/>
    <xf numFmtId="206" fontId="73" fillId="0" borderId="0" xfId="77" applyNumberFormat="1" applyFont="1" applyAlignment="1">
      <alignment horizontal="right"/>
    </xf>
    <xf numFmtId="0" fontId="62" fillId="0" borderId="0" xfId="77" applyFont="1" applyAlignment="1">
      <alignment horizontal="center" vertical="center"/>
    </xf>
    <xf numFmtId="0" fontId="62" fillId="0" borderId="97" xfId="77" applyFont="1" applyFill="1" applyBorder="1" applyAlignment="1">
      <alignment horizontal="center"/>
    </xf>
    <xf numFmtId="189" fontId="71" fillId="0" borderId="0" xfId="73" applyNumberFormat="1" applyFont="1" applyAlignment="1">
      <alignment horizontal="right"/>
    </xf>
    <xf numFmtId="0" fontId="68" fillId="0" borderId="0" xfId="77" applyFont="1" applyAlignment="1">
      <alignment horizontal="center"/>
    </xf>
    <xf numFmtId="41" fontId="70" fillId="0" borderId="0" xfId="77" applyNumberFormat="1" applyFont="1" applyFill="1" applyAlignment="1"/>
    <xf numFmtId="0" fontId="70" fillId="0" borderId="0" xfId="77" applyFont="1" applyFill="1" applyAlignment="1"/>
    <xf numFmtId="41" fontId="70" fillId="0" borderId="0" xfId="77" applyNumberFormat="1" applyFont="1" applyFill="1" applyAlignment="1">
      <alignment horizontal="right"/>
    </xf>
    <xf numFmtId="0" fontId="70" fillId="0" borderId="0" xfId="77" applyFont="1" applyFill="1" applyAlignment="1">
      <alignment horizontal="right"/>
    </xf>
    <xf numFmtId="0" fontId="36" fillId="0" borderId="0" xfId="77" applyFont="1" applyBorder="1" applyAlignment="1">
      <alignment horizontal="center"/>
    </xf>
    <xf numFmtId="0" fontId="58" fillId="0" borderId="0" xfId="77" applyFont="1" applyFill="1" applyAlignment="1">
      <alignment horizontal="center"/>
    </xf>
  </cellXfs>
  <cellStyles count="122">
    <cellStyle name=",;F'KOIT[[WAAHK" xfId="1"/>
    <cellStyle name="?? [0.00]_????" xfId="2"/>
    <cellStyle name="?? [0]_PERSONAL" xfId="3"/>
    <cellStyle name="???? [0.00]_????" xfId="4"/>
    <cellStyle name="??????[0]_PERSONAL" xfId="5"/>
    <cellStyle name="??????PERSONAL" xfId="6"/>
    <cellStyle name="?????[0]_PERSONAL" xfId="7"/>
    <cellStyle name="?????PERSONAL" xfId="8"/>
    <cellStyle name="?????PERSONAL 2" xfId="84"/>
    <cellStyle name="????_????" xfId="9"/>
    <cellStyle name="???[0]_PERSONAL" xfId="10"/>
    <cellStyle name="???_PERSONAL" xfId="11"/>
    <cellStyle name="??_??" xfId="12"/>
    <cellStyle name="?@??laroux" xfId="13"/>
    <cellStyle name="=C:\WINDOWS\SYSTEM32\COMMAND.COM" xfId="14"/>
    <cellStyle name="0,0_x000d__x000a_NA_x000d__x000a_" xfId="15"/>
    <cellStyle name="a" xfId="16"/>
    <cellStyle name="abc" xfId="17"/>
    <cellStyle name="Calc Currency (0)" xfId="18"/>
    <cellStyle name="Calc Currency (2)" xfId="19"/>
    <cellStyle name="Calc Percent (0)" xfId="20"/>
    <cellStyle name="Calc Percent (1)" xfId="21"/>
    <cellStyle name="Calc Percent (2)" xfId="22"/>
    <cellStyle name="Calc Units (0)" xfId="23"/>
    <cellStyle name="Calc Units (0) 2" xfId="86"/>
    <cellStyle name="Calc Units (1)" xfId="24"/>
    <cellStyle name="Calc Units (1) 2" xfId="87"/>
    <cellStyle name="Calc Units (2)" xfId="25"/>
    <cellStyle name="Comma" xfId="71" builtinId="3"/>
    <cellStyle name="Comma [00]" xfId="26"/>
    <cellStyle name="Comma [00] 2" xfId="89"/>
    <cellStyle name="Comma 10" xfId="106"/>
    <cellStyle name="Comma 11" xfId="107"/>
    <cellStyle name="Comma 2" xfId="27"/>
    <cellStyle name="Comma 2 2" xfId="28"/>
    <cellStyle name="Comma 3" xfId="29"/>
    <cellStyle name="Comma 4" xfId="30"/>
    <cellStyle name="Comma 5" xfId="88"/>
    <cellStyle name="Comma 6" xfId="85"/>
    <cellStyle name="Comma 6 2" xfId="108"/>
    <cellStyle name="Comma 7" xfId="109"/>
    <cellStyle name="Comma 8" xfId="110"/>
    <cellStyle name="Comma 9" xfId="111"/>
    <cellStyle name="company_title" xfId="31"/>
    <cellStyle name="Currency [00]" xfId="32"/>
    <cellStyle name="Date Short" xfId="33"/>
    <cellStyle name="date_format" xfId="34"/>
    <cellStyle name="Enter Currency (0)" xfId="35"/>
    <cellStyle name="Enter Currency (0) 2" xfId="90"/>
    <cellStyle name="Enter Currency (2)" xfId="36"/>
    <cellStyle name="Enter Units (0)" xfId="37"/>
    <cellStyle name="Enter Units (0) 2" xfId="91"/>
    <cellStyle name="Enter Units (1)" xfId="38"/>
    <cellStyle name="Enter Units (1) 2" xfId="92"/>
    <cellStyle name="Enter Units (2)" xfId="39"/>
    <cellStyle name="Grey" xfId="40"/>
    <cellStyle name="Header1" xfId="41"/>
    <cellStyle name="Header2" xfId="42"/>
    <cellStyle name="Hyperlink" xfId="43" builtinId="8"/>
    <cellStyle name="Hyperlink 2" xfId="93"/>
    <cellStyle name="Input [yellow]" xfId="44"/>
    <cellStyle name="Link Currency (0)" xfId="45"/>
    <cellStyle name="Link Currency (0) 2" xfId="94"/>
    <cellStyle name="Link Currency (2)" xfId="46"/>
    <cellStyle name="Link Units (0)" xfId="47"/>
    <cellStyle name="Link Units (0) 2" xfId="95"/>
    <cellStyle name="Link Units (1)" xfId="48"/>
    <cellStyle name="Link Units (1) 2" xfId="96"/>
    <cellStyle name="Link Units (2)" xfId="49"/>
    <cellStyle name="no dec" xfId="50"/>
    <cellStyle name="Normal" xfId="0" builtinId="0"/>
    <cellStyle name="Normal - Style1" xfId="51"/>
    <cellStyle name="Normal - Style1 2" xfId="97"/>
    <cellStyle name="Normal 10" xfId="112"/>
    <cellStyle name="Normal 11" xfId="113"/>
    <cellStyle name="Normal 2" xfId="52"/>
    <cellStyle name="Normal 3" xfId="53"/>
    <cellStyle name="Normal 4" xfId="54"/>
    <cellStyle name="Normal 5" xfId="83"/>
    <cellStyle name="Normal 6" xfId="102"/>
    <cellStyle name="Normal 6 2" xfId="114"/>
    <cellStyle name="Normal 7" xfId="115"/>
    <cellStyle name="Normal 8" xfId="116"/>
    <cellStyle name="Normal 9" xfId="117"/>
    <cellStyle name="ParaBirimi [0]_RESULTS" xfId="55"/>
    <cellStyle name="ParaBirimi_RESULTS" xfId="56"/>
    <cellStyle name="Percent [0]" xfId="57"/>
    <cellStyle name="Percent [00]" xfId="58"/>
    <cellStyle name="Percent [2]" xfId="59"/>
    <cellStyle name="Percent 2" xfId="98"/>
    <cellStyle name="Percent 3" xfId="105"/>
    <cellStyle name="Percent 4" xfId="118"/>
    <cellStyle name="Percent 5" xfId="119"/>
    <cellStyle name="Percent 6" xfId="120"/>
    <cellStyle name="Percent 7" xfId="121"/>
    <cellStyle name="PrePop Currency (0)" xfId="60"/>
    <cellStyle name="PrePop Currency (0) 2" xfId="99"/>
    <cellStyle name="PrePop Currency (2)" xfId="61"/>
    <cellStyle name="PrePop Units (0)" xfId="62"/>
    <cellStyle name="PrePop Units (0) 2" xfId="100"/>
    <cellStyle name="PrePop Units (1)" xfId="63"/>
    <cellStyle name="PrePop Units (1) 2" xfId="101"/>
    <cellStyle name="PrePop Units (2)" xfId="64"/>
    <cellStyle name="report_title" xfId="65"/>
    <cellStyle name="Text Indent A" xfId="66"/>
    <cellStyle name="Text Indent B" xfId="67"/>
    <cellStyle name="Text Indent C" xfId="68"/>
    <cellStyle name="Virg? [0]_RESULTS" xfId="69"/>
    <cellStyle name="Virg?_RESULTS" xfId="70"/>
    <cellStyle name="เครื่องหมายจุลภาค 2" xfId="72"/>
    <cellStyle name="เครื่องหมายจุลภาค 2 2" xfId="73"/>
    <cellStyle name="เครื่องหมายจุลภาค 2 3" xfId="74"/>
    <cellStyle name="เครื่องหมายจุลภาค 3" xfId="75"/>
    <cellStyle name="เครื่องหมายจุลภาค 3 2" xfId="104"/>
    <cellStyle name="เครื่องหมายจุลภาค 4" xfId="82"/>
    <cellStyle name="ปกติ 2" xfId="76"/>
    <cellStyle name="ปกติ 2 2" xfId="77"/>
    <cellStyle name="ปกติ 2 3" xfId="78"/>
    <cellStyle name="ปกติ 2_บ้าน" xfId="79"/>
    <cellStyle name="ปกติ 3" xfId="80"/>
    <cellStyle name="ปกติ 3 2" xfId="81"/>
    <cellStyle name="ปกติ 3 3" xfId="10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76200</xdr:colOff>
      <xdr:row>11</xdr:row>
      <xdr:rowOff>66675</xdr:rowOff>
    </xdr:from>
    <xdr:to>
      <xdr:col>5</xdr:col>
      <xdr:colOff>133350</xdr:colOff>
      <xdr:row>12</xdr:row>
      <xdr:rowOff>219075</xdr:rowOff>
    </xdr:to>
    <xdr:sp macro="" textlink="">
      <xdr:nvSpPr>
        <xdr:cNvPr id="2" name="AutoShape 1"/>
        <xdr:cNvSpPr>
          <a:spLocks/>
        </xdr:cNvSpPr>
      </xdr:nvSpPr>
      <xdr:spPr bwMode="auto">
        <a:xfrm>
          <a:off x="2190750" y="3067050"/>
          <a:ext cx="57150" cy="485775"/>
        </a:xfrm>
        <a:prstGeom prst="leftBrace">
          <a:avLst>
            <a:gd name="adj1" fmla="val 7398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38100</xdr:colOff>
      <xdr:row>11</xdr:row>
      <xdr:rowOff>76200</xdr:rowOff>
    </xdr:from>
    <xdr:to>
      <xdr:col>16</xdr:col>
      <xdr:colOff>133350</xdr:colOff>
      <xdr:row>12</xdr:row>
      <xdr:rowOff>209550</xdr:rowOff>
    </xdr:to>
    <xdr:sp macro="" textlink="">
      <xdr:nvSpPr>
        <xdr:cNvPr id="3" name="AutoShape 2"/>
        <xdr:cNvSpPr>
          <a:spLocks/>
        </xdr:cNvSpPr>
      </xdr:nvSpPr>
      <xdr:spPr bwMode="auto">
        <a:xfrm>
          <a:off x="5934075" y="3076575"/>
          <a:ext cx="95250" cy="466725"/>
        </a:xfrm>
        <a:prstGeom prst="rightBrace">
          <a:avLst>
            <a:gd name="adj1" fmla="val 42739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76200</xdr:colOff>
      <xdr:row>11</xdr:row>
      <xdr:rowOff>66675</xdr:rowOff>
    </xdr:from>
    <xdr:to>
      <xdr:col>5</xdr:col>
      <xdr:colOff>133350</xdr:colOff>
      <xdr:row>12</xdr:row>
      <xdr:rowOff>219075</xdr:rowOff>
    </xdr:to>
    <xdr:sp macro="" textlink="">
      <xdr:nvSpPr>
        <xdr:cNvPr id="4" name="AutoShape 7"/>
        <xdr:cNvSpPr>
          <a:spLocks/>
        </xdr:cNvSpPr>
      </xdr:nvSpPr>
      <xdr:spPr bwMode="auto">
        <a:xfrm>
          <a:off x="2190750" y="3067050"/>
          <a:ext cx="57150" cy="485775"/>
        </a:xfrm>
        <a:prstGeom prst="leftBrace">
          <a:avLst>
            <a:gd name="adj1" fmla="val 7398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38100</xdr:colOff>
      <xdr:row>11</xdr:row>
      <xdr:rowOff>76200</xdr:rowOff>
    </xdr:from>
    <xdr:to>
      <xdr:col>16</xdr:col>
      <xdr:colOff>133350</xdr:colOff>
      <xdr:row>12</xdr:row>
      <xdr:rowOff>209550</xdr:rowOff>
    </xdr:to>
    <xdr:sp macro="" textlink="">
      <xdr:nvSpPr>
        <xdr:cNvPr id="5" name="AutoShape 8"/>
        <xdr:cNvSpPr>
          <a:spLocks/>
        </xdr:cNvSpPr>
      </xdr:nvSpPr>
      <xdr:spPr bwMode="auto">
        <a:xfrm>
          <a:off x="5934075" y="3076575"/>
          <a:ext cx="95250" cy="466725"/>
        </a:xfrm>
        <a:prstGeom prst="rightBrace">
          <a:avLst>
            <a:gd name="adj1" fmla="val 42739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25</xdr:col>
      <xdr:colOff>76200</xdr:colOff>
      <xdr:row>17</xdr:row>
      <xdr:rowOff>66675</xdr:rowOff>
    </xdr:from>
    <xdr:to>
      <xdr:col>25</xdr:col>
      <xdr:colOff>133350</xdr:colOff>
      <xdr:row>21</xdr:row>
      <xdr:rowOff>219075</xdr:rowOff>
    </xdr:to>
    <xdr:sp macro="" textlink="">
      <xdr:nvSpPr>
        <xdr:cNvPr id="6" name="AutoShape 21"/>
        <xdr:cNvSpPr>
          <a:spLocks/>
        </xdr:cNvSpPr>
      </xdr:nvSpPr>
      <xdr:spPr bwMode="auto">
        <a:xfrm>
          <a:off x="14154150" y="4924425"/>
          <a:ext cx="57150" cy="1333500"/>
        </a:xfrm>
        <a:prstGeom prst="leftBrace">
          <a:avLst>
            <a:gd name="adj1" fmla="val 190015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38100</xdr:colOff>
      <xdr:row>17</xdr:row>
      <xdr:rowOff>76200</xdr:rowOff>
    </xdr:from>
    <xdr:to>
      <xdr:col>36</xdr:col>
      <xdr:colOff>133350</xdr:colOff>
      <xdr:row>21</xdr:row>
      <xdr:rowOff>209550</xdr:rowOff>
    </xdr:to>
    <xdr:sp macro="" textlink="">
      <xdr:nvSpPr>
        <xdr:cNvPr id="7" name="AutoShape 22"/>
        <xdr:cNvSpPr>
          <a:spLocks/>
        </xdr:cNvSpPr>
      </xdr:nvSpPr>
      <xdr:spPr bwMode="auto">
        <a:xfrm>
          <a:off x="18773775" y="4933950"/>
          <a:ext cx="95250" cy="1314450"/>
        </a:xfrm>
        <a:prstGeom prst="rightBrace">
          <a:avLst>
            <a:gd name="adj1" fmla="val 1123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25</xdr:col>
      <xdr:colOff>76200</xdr:colOff>
      <xdr:row>17</xdr:row>
      <xdr:rowOff>66675</xdr:rowOff>
    </xdr:from>
    <xdr:to>
      <xdr:col>25</xdr:col>
      <xdr:colOff>133350</xdr:colOff>
      <xdr:row>21</xdr:row>
      <xdr:rowOff>219075</xdr:rowOff>
    </xdr:to>
    <xdr:sp macro="" textlink="">
      <xdr:nvSpPr>
        <xdr:cNvPr id="8" name="AutoShape 23"/>
        <xdr:cNvSpPr>
          <a:spLocks/>
        </xdr:cNvSpPr>
      </xdr:nvSpPr>
      <xdr:spPr bwMode="auto">
        <a:xfrm>
          <a:off x="14154150" y="4924425"/>
          <a:ext cx="57150" cy="1333500"/>
        </a:xfrm>
        <a:prstGeom prst="leftBrace">
          <a:avLst>
            <a:gd name="adj1" fmla="val 190015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38100</xdr:colOff>
      <xdr:row>17</xdr:row>
      <xdr:rowOff>76200</xdr:rowOff>
    </xdr:from>
    <xdr:to>
      <xdr:col>36</xdr:col>
      <xdr:colOff>133350</xdr:colOff>
      <xdr:row>21</xdr:row>
      <xdr:rowOff>209550</xdr:rowOff>
    </xdr:to>
    <xdr:sp macro="" textlink="">
      <xdr:nvSpPr>
        <xdr:cNvPr id="9" name="AutoShape 24"/>
        <xdr:cNvSpPr>
          <a:spLocks/>
        </xdr:cNvSpPr>
      </xdr:nvSpPr>
      <xdr:spPr bwMode="auto">
        <a:xfrm>
          <a:off x="18773775" y="4933950"/>
          <a:ext cx="95250" cy="1314450"/>
        </a:xfrm>
        <a:prstGeom prst="rightBrace">
          <a:avLst>
            <a:gd name="adj1" fmla="val 1123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25</xdr:col>
      <xdr:colOff>76200</xdr:colOff>
      <xdr:row>17</xdr:row>
      <xdr:rowOff>66675</xdr:rowOff>
    </xdr:from>
    <xdr:to>
      <xdr:col>25</xdr:col>
      <xdr:colOff>133350</xdr:colOff>
      <xdr:row>21</xdr:row>
      <xdr:rowOff>219075</xdr:rowOff>
    </xdr:to>
    <xdr:sp macro="" textlink="">
      <xdr:nvSpPr>
        <xdr:cNvPr id="10" name="AutoShape 25"/>
        <xdr:cNvSpPr>
          <a:spLocks/>
        </xdr:cNvSpPr>
      </xdr:nvSpPr>
      <xdr:spPr bwMode="auto">
        <a:xfrm>
          <a:off x="14154150" y="4924425"/>
          <a:ext cx="57150" cy="1333500"/>
        </a:xfrm>
        <a:prstGeom prst="leftBrace">
          <a:avLst>
            <a:gd name="adj1" fmla="val 190015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38100</xdr:colOff>
      <xdr:row>17</xdr:row>
      <xdr:rowOff>76200</xdr:rowOff>
    </xdr:from>
    <xdr:to>
      <xdr:col>36</xdr:col>
      <xdr:colOff>133350</xdr:colOff>
      <xdr:row>21</xdr:row>
      <xdr:rowOff>209550</xdr:rowOff>
    </xdr:to>
    <xdr:sp macro="" textlink="">
      <xdr:nvSpPr>
        <xdr:cNvPr id="11" name="AutoShape 26"/>
        <xdr:cNvSpPr>
          <a:spLocks/>
        </xdr:cNvSpPr>
      </xdr:nvSpPr>
      <xdr:spPr bwMode="auto">
        <a:xfrm>
          <a:off x="18773775" y="4933950"/>
          <a:ext cx="95250" cy="1314450"/>
        </a:xfrm>
        <a:prstGeom prst="rightBrace">
          <a:avLst>
            <a:gd name="adj1" fmla="val 1123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25</xdr:col>
      <xdr:colOff>76200</xdr:colOff>
      <xdr:row>17</xdr:row>
      <xdr:rowOff>66675</xdr:rowOff>
    </xdr:from>
    <xdr:to>
      <xdr:col>25</xdr:col>
      <xdr:colOff>133350</xdr:colOff>
      <xdr:row>21</xdr:row>
      <xdr:rowOff>219075</xdr:rowOff>
    </xdr:to>
    <xdr:sp macro="" textlink="">
      <xdr:nvSpPr>
        <xdr:cNvPr id="12" name="AutoShape 27"/>
        <xdr:cNvSpPr>
          <a:spLocks/>
        </xdr:cNvSpPr>
      </xdr:nvSpPr>
      <xdr:spPr bwMode="auto">
        <a:xfrm>
          <a:off x="14154150" y="4924425"/>
          <a:ext cx="57150" cy="1333500"/>
        </a:xfrm>
        <a:prstGeom prst="leftBrace">
          <a:avLst>
            <a:gd name="adj1" fmla="val 190015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38100</xdr:colOff>
      <xdr:row>17</xdr:row>
      <xdr:rowOff>76200</xdr:rowOff>
    </xdr:from>
    <xdr:to>
      <xdr:col>36</xdr:col>
      <xdr:colOff>133350</xdr:colOff>
      <xdr:row>21</xdr:row>
      <xdr:rowOff>209550</xdr:rowOff>
    </xdr:to>
    <xdr:sp macro="" textlink="">
      <xdr:nvSpPr>
        <xdr:cNvPr id="13" name="AutoShape 28"/>
        <xdr:cNvSpPr>
          <a:spLocks/>
        </xdr:cNvSpPr>
      </xdr:nvSpPr>
      <xdr:spPr bwMode="auto">
        <a:xfrm>
          <a:off x="18773775" y="4933950"/>
          <a:ext cx="95250" cy="1314450"/>
        </a:xfrm>
        <a:prstGeom prst="rightBrace">
          <a:avLst>
            <a:gd name="adj1" fmla="val 1123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enter\Downloads\Documents%20and%20Settings\Anukul\My%20Documents\&#3585;&#3619;&#3619;&#3617;&#3585;&#3634;&#3619;&#3585;&#3635;&#3627;&#3609;&#3604;&#3619;&#3634;&#3588;&#3634;&#3585;&#3621;&#3634;&#3591;%20&#3592;.&#3629;&#3640;&#3610;&#3621;\Documents%20and%20Settings\Administrator\My%20Documents\&#3626;&#3635;&#3648;&#3609;&#3634;&#3586;&#3629;&#3591;%20&#3619;&#3634;&#3588;&#3634;&#3585;&#3621;&#3634;&#3591;_&#3624;&#3634;&#3621;&#3611;&#3585;&#3588;&#3619;&#3629;&#3591;&#3626;&#3591;&#3586;&#3621;&#3634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Center\Downloads\Documents%20and%20Settings\Anukul\My%20Documents\&#3585;&#3619;&#3619;&#3617;&#3585;&#3634;&#3619;&#3585;&#3635;&#3627;&#3609;&#3604;&#3619;&#3634;&#3588;&#3634;&#3585;&#3621;&#3634;&#3591;%20&#3592;.&#3629;&#3640;&#3610;&#3621;\Documents%20and%20Settings\Administrator\My%20Documents\&#3626;&#3635;&#3648;&#3609;&#3634;&#3586;&#3629;&#3591;%20&#3619;&#3634;&#3588;&#3634;&#3585;&#3621;&#3634;&#3591;_&#3624;&#3634;&#3621;&#3611;&#3585;&#3588;&#3619;&#3629;&#3591;&#3626;&#3591;&#3586;&#3621;&#3634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3611;&#3619;.5%20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"/>
      <sheetName val="อาคาร"/>
      <sheetName val="ภูมิทัศน์"/>
      <sheetName val="เครื่องเสียง"/>
    </sheetNames>
    <sheetDataSet>
      <sheetData sheetId="0" refreshError="1"/>
      <sheetData sheetId="1" refreshError="1"/>
      <sheetData sheetId="2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"/>
      <sheetName val="อาคาร"/>
      <sheetName val="ภูมิทัศน์"/>
      <sheetName val="เครื่องเสียง"/>
    </sheetNames>
    <sheetDataSet>
      <sheetData sheetId="0" refreshError="1"/>
      <sheetData sheetId="1" refreshError="1"/>
      <sheetData sheetId="2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ปร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B86"/>
  <sheetViews>
    <sheetView showGridLines="0" view="pageBreakPreview" zoomScaleSheetLayoutView="100" workbookViewId="0">
      <selection activeCell="AB34" sqref="AB34"/>
    </sheetView>
  </sheetViews>
  <sheetFormatPr defaultRowHeight="21.75" customHeight="1"/>
  <cols>
    <col min="1" max="1" width="7.5703125" style="15" customWidth="1"/>
    <col min="2" max="5" width="4.85546875" style="15" customWidth="1"/>
    <col min="6" max="6" width="7" style="15" customWidth="1"/>
    <col min="7" max="9" width="4.85546875" style="15" customWidth="1"/>
    <col min="10" max="10" width="2.7109375" style="15" customWidth="1"/>
    <col min="11" max="17" width="3.28515625" style="15" customWidth="1"/>
    <col min="18" max="18" width="3.7109375" style="15" customWidth="1"/>
    <col min="19" max="20" width="4.140625" style="15" customWidth="1"/>
    <col min="21" max="21" width="5.28515625" style="15" customWidth="1"/>
    <col min="22" max="22" width="2.140625" style="15" customWidth="1"/>
    <col min="23" max="23" width="12.28515625" style="15" hidden="1" customWidth="1"/>
    <col min="24" max="26" width="9.140625" style="15" hidden="1" customWidth="1"/>
    <col min="27" max="27" width="14.42578125" style="15" bestFit="1" customWidth="1"/>
    <col min="28" max="16384" width="9.140625" style="15"/>
  </cols>
  <sheetData>
    <row r="1" spans="1:28" s="81" customFormat="1" ht="21.75" customHeight="1">
      <c r="U1" s="183"/>
      <c r="V1" s="183" t="s">
        <v>65</v>
      </c>
    </row>
    <row r="2" spans="1:28" s="81" customFormat="1" ht="36.75" customHeight="1">
      <c r="A2" s="585" t="s">
        <v>24</v>
      </c>
      <c r="B2" s="585"/>
      <c r="C2" s="585"/>
      <c r="D2" s="585"/>
      <c r="E2" s="585"/>
      <c r="F2" s="585"/>
      <c r="G2" s="585"/>
      <c r="H2" s="585"/>
      <c r="I2" s="585"/>
      <c r="J2" s="585"/>
      <c r="K2" s="585"/>
      <c r="L2" s="585"/>
      <c r="M2" s="585"/>
      <c r="N2" s="585"/>
      <c r="O2" s="585"/>
      <c r="P2" s="585"/>
      <c r="Q2" s="585"/>
      <c r="R2" s="585"/>
      <c r="S2" s="585"/>
      <c r="T2" s="585"/>
      <c r="U2" s="585"/>
      <c r="V2" s="585"/>
    </row>
    <row r="3" spans="1:28" ht="21.75" customHeight="1">
      <c r="A3" s="586" t="s">
        <v>25</v>
      </c>
      <c r="B3" s="586"/>
      <c r="C3" s="586"/>
      <c r="D3" s="586"/>
      <c r="E3" s="181"/>
      <c r="F3" s="179" t="s">
        <v>726</v>
      </c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82"/>
      <c r="V3" s="182"/>
    </row>
    <row r="4" spans="1:28" ht="21.75" customHeight="1">
      <c r="A4" s="582" t="s">
        <v>26</v>
      </c>
      <c r="B4" s="582"/>
      <c r="C4" s="582"/>
      <c r="D4" s="17"/>
      <c r="E4" s="16"/>
      <c r="F4" s="179" t="s">
        <v>75</v>
      </c>
      <c r="G4" s="75"/>
      <c r="H4" s="75"/>
      <c r="I4" s="75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</row>
    <row r="5" spans="1:28" ht="21.75" customHeight="1">
      <c r="A5" s="582" t="s">
        <v>27</v>
      </c>
      <c r="B5" s="582"/>
      <c r="C5" s="582"/>
      <c r="D5" s="17"/>
      <c r="E5" s="587" t="s">
        <v>66</v>
      </c>
      <c r="F5" s="587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Z5" s="15">
        <v>1</v>
      </c>
    </row>
    <row r="6" spans="1:28" ht="21.75" customHeight="1">
      <c r="A6" s="582" t="s">
        <v>28</v>
      </c>
      <c r="B6" s="582"/>
      <c r="C6" s="582"/>
      <c r="D6" s="582"/>
      <c r="E6" s="582"/>
      <c r="F6" s="16" t="s">
        <v>0</v>
      </c>
      <c r="G6" s="16"/>
      <c r="H6" s="16"/>
      <c r="I6" s="16"/>
      <c r="J6" s="16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X6" s="15" t="s">
        <v>29</v>
      </c>
      <c r="Y6" s="15">
        <v>2557</v>
      </c>
      <c r="Z6" s="15">
        <v>2</v>
      </c>
    </row>
    <row r="7" spans="1:28" ht="21.75" customHeight="1">
      <c r="A7" s="19" t="s">
        <v>30</v>
      </c>
      <c r="B7" s="19"/>
      <c r="C7" s="19"/>
      <c r="D7" s="19"/>
      <c r="E7" s="19"/>
      <c r="F7" s="19"/>
      <c r="G7" s="17"/>
      <c r="H7" s="17">
        <v>1</v>
      </c>
      <c r="I7" s="20"/>
      <c r="J7" s="583" t="s">
        <v>21</v>
      </c>
      <c r="K7" s="583"/>
      <c r="L7" s="49">
        <v>2</v>
      </c>
      <c r="M7" s="20" t="s">
        <v>64</v>
      </c>
      <c r="N7" s="17"/>
      <c r="O7" s="17"/>
      <c r="P7" s="17"/>
      <c r="Q7" s="17"/>
      <c r="R7" s="17"/>
      <c r="S7" s="17"/>
      <c r="T7" s="17"/>
      <c r="U7" s="17"/>
      <c r="V7" s="17"/>
      <c r="X7" s="15" t="s">
        <v>31</v>
      </c>
      <c r="Y7" s="15">
        <v>2558</v>
      </c>
      <c r="Z7" s="15">
        <v>3</v>
      </c>
    </row>
    <row r="8" spans="1:28" s="44" customFormat="1" ht="21.75" customHeight="1">
      <c r="A8" s="41" t="s">
        <v>32</v>
      </c>
      <c r="B8" s="41"/>
      <c r="C8" s="41"/>
      <c r="D8" s="41"/>
      <c r="E8" s="41"/>
      <c r="G8" s="76" t="s">
        <v>733</v>
      </c>
      <c r="H8" s="41" t="s">
        <v>734</v>
      </c>
      <c r="I8" s="41"/>
      <c r="J8" s="42"/>
      <c r="K8" s="17"/>
      <c r="L8" s="17"/>
      <c r="M8" s="17"/>
      <c r="N8" s="17"/>
      <c r="O8" s="43"/>
      <c r="P8" s="584" t="s">
        <v>34</v>
      </c>
      <c r="Q8" s="584"/>
      <c r="R8" s="41"/>
      <c r="S8" s="553">
        <v>2560</v>
      </c>
      <c r="T8" s="553"/>
      <c r="U8" s="43"/>
      <c r="V8" s="42"/>
      <c r="X8" s="44" t="s">
        <v>35</v>
      </c>
      <c r="Y8" s="44">
        <v>2559</v>
      </c>
      <c r="Z8" s="552">
        <v>2</v>
      </c>
      <c r="AA8" s="552"/>
    </row>
    <row r="9" spans="1:28" s="47" customFormat="1" ht="21.75" customHeight="1" thickBot="1">
      <c r="A9" s="45"/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554" t="s">
        <v>22</v>
      </c>
      <c r="U9" s="554"/>
      <c r="V9" s="554"/>
      <c r="X9" s="44" t="s">
        <v>36</v>
      </c>
      <c r="Y9" s="44">
        <v>2560</v>
      </c>
      <c r="Z9" s="44">
        <v>5</v>
      </c>
    </row>
    <row r="10" spans="1:28" s="44" customFormat="1" ht="35.1" customHeight="1" thickTop="1" thickBot="1">
      <c r="A10" s="48" t="s">
        <v>3</v>
      </c>
      <c r="B10" s="555" t="s">
        <v>4</v>
      </c>
      <c r="C10" s="556"/>
      <c r="D10" s="556"/>
      <c r="E10" s="556"/>
      <c r="F10" s="556"/>
      <c r="G10" s="556"/>
      <c r="H10" s="556"/>
      <c r="I10" s="556"/>
      <c r="J10" s="557"/>
      <c r="K10" s="558" t="s">
        <v>23</v>
      </c>
      <c r="L10" s="559"/>
      <c r="M10" s="559"/>
      <c r="N10" s="559"/>
      <c r="O10" s="559"/>
      <c r="P10" s="559"/>
      <c r="Q10" s="560"/>
      <c r="R10" s="558" t="s">
        <v>6</v>
      </c>
      <c r="S10" s="559"/>
      <c r="T10" s="559"/>
      <c r="U10" s="559"/>
      <c r="V10" s="560"/>
      <c r="X10" s="44" t="s">
        <v>37</v>
      </c>
      <c r="Y10" s="44">
        <v>2561</v>
      </c>
      <c r="Z10" s="44">
        <v>6</v>
      </c>
    </row>
    <row r="11" spans="1:28" ht="21.75" customHeight="1" thickTop="1">
      <c r="A11" s="23"/>
      <c r="B11" s="576"/>
      <c r="C11" s="577"/>
      <c r="D11" s="577"/>
      <c r="E11" s="577"/>
      <c r="F11" s="577"/>
      <c r="G11" s="577"/>
      <c r="H11" s="577"/>
      <c r="I11" s="577"/>
      <c r="J11" s="578"/>
      <c r="K11" s="579"/>
      <c r="L11" s="580"/>
      <c r="M11" s="580"/>
      <c r="N11" s="580"/>
      <c r="O11" s="580"/>
      <c r="P11" s="580"/>
      <c r="Q11" s="581"/>
      <c r="R11" s="561"/>
      <c r="S11" s="562"/>
      <c r="T11" s="562"/>
      <c r="U11" s="562"/>
      <c r="V11" s="563"/>
      <c r="X11" s="15" t="s">
        <v>38</v>
      </c>
      <c r="Y11" s="15">
        <v>2562</v>
      </c>
      <c r="Z11" s="15">
        <v>7</v>
      </c>
    </row>
    <row r="12" spans="1:28" ht="21.75" customHeight="1">
      <c r="A12" s="24">
        <v>1</v>
      </c>
      <c r="B12" s="564" t="s">
        <v>77</v>
      </c>
      <c r="C12" s="565"/>
      <c r="D12" s="565"/>
      <c r="E12" s="565"/>
      <c r="F12" s="565"/>
      <c r="G12" s="565"/>
      <c r="H12" s="565"/>
      <c r="I12" s="565"/>
      <c r="J12" s="566"/>
      <c r="K12" s="567">
        <f>'ปร.5 (ก)'!AA23</f>
        <v>0</v>
      </c>
      <c r="L12" s="568"/>
      <c r="M12" s="568"/>
      <c r="N12" s="568"/>
      <c r="O12" s="568"/>
      <c r="P12" s="568"/>
      <c r="Q12" s="569"/>
      <c r="R12" s="570"/>
      <c r="S12" s="571"/>
      <c r="T12" s="571"/>
      <c r="U12" s="571"/>
      <c r="V12" s="572"/>
      <c r="X12" s="15" t="s">
        <v>39</v>
      </c>
      <c r="Y12" s="15">
        <v>2563</v>
      </c>
      <c r="Z12" s="15">
        <v>8</v>
      </c>
    </row>
    <row r="13" spans="1:28" ht="21.75" customHeight="1">
      <c r="A13" s="24"/>
      <c r="B13" s="573"/>
      <c r="C13" s="574"/>
      <c r="D13" s="574"/>
      <c r="E13" s="574"/>
      <c r="F13" s="574"/>
      <c r="G13" s="574"/>
      <c r="H13" s="574"/>
      <c r="I13" s="574"/>
      <c r="J13" s="575"/>
      <c r="K13" s="567"/>
      <c r="L13" s="568"/>
      <c r="M13" s="568"/>
      <c r="N13" s="568"/>
      <c r="O13" s="568"/>
      <c r="P13" s="568"/>
      <c r="Q13" s="569"/>
      <c r="R13" s="570"/>
      <c r="S13" s="571"/>
      <c r="T13" s="571"/>
      <c r="U13" s="571"/>
      <c r="V13" s="572"/>
      <c r="X13" s="15" t="s">
        <v>683</v>
      </c>
      <c r="Y13" s="15">
        <v>2558</v>
      </c>
    </row>
    <row r="14" spans="1:28" ht="21.75" customHeight="1">
      <c r="A14" s="24"/>
      <c r="B14" s="573"/>
      <c r="C14" s="574"/>
      <c r="D14" s="574"/>
      <c r="E14" s="574"/>
      <c r="F14" s="574"/>
      <c r="G14" s="574"/>
      <c r="H14" s="574"/>
      <c r="I14" s="574"/>
      <c r="J14" s="575"/>
      <c r="K14" s="567"/>
      <c r="L14" s="568"/>
      <c r="M14" s="568"/>
      <c r="N14" s="568"/>
      <c r="O14" s="568"/>
      <c r="P14" s="568"/>
      <c r="Q14" s="569"/>
      <c r="R14" s="570"/>
      <c r="S14" s="571"/>
      <c r="T14" s="571"/>
      <c r="U14" s="571"/>
      <c r="V14" s="572"/>
      <c r="X14" s="15" t="s">
        <v>40</v>
      </c>
      <c r="Y14" s="15">
        <v>2565</v>
      </c>
      <c r="Z14" s="15">
        <v>10</v>
      </c>
    </row>
    <row r="15" spans="1:28" ht="21.75" customHeight="1">
      <c r="A15" s="24"/>
      <c r="B15" s="588"/>
      <c r="C15" s="589"/>
      <c r="D15" s="589"/>
      <c r="E15" s="589"/>
      <c r="F15" s="589"/>
      <c r="G15" s="589"/>
      <c r="H15" s="589"/>
      <c r="I15" s="589"/>
      <c r="J15" s="590"/>
      <c r="K15" s="70"/>
      <c r="L15" s="71"/>
      <c r="M15" s="71"/>
      <c r="N15" s="71"/>
      <c r="O15" s="71"/>
      <c r="P15" s="71"/>
      <c r="Q15" s="72"/>
      <c r="R15" s="570"/>
      <c r="S15" s="571"/>
      <c r="T15" s="571"/>
      <c r="U15" s="571"/>
      <c r="V15" s="572"/>
    </row>
    <row r="16" spans="1:28" ht="21.75" customHeight="1">
      <c r="A16" s="24"/>
      <c r="B16" s="588"/>
      <c r="C16" s="589"/>
      <c r="D16" s="589"/>
      <c r="E16" s="589"/>
      <c r="F16" s="589"/>
      <c r="G16" s="589"/>
      <c r="H16" s="589"/>
      <c r="I16" s="589"/>
      <c r="J16" s="590"/>
      <c r="K16" s="591"/>
      <c r="L16" s="592"/>
      <c r="M16" s="592"/>
      <c r="N16" s="592"/>
      <c r="O16" s="592"/>
      <c r="P16" s="592"/>
      <c r="Q16" s="593"/>
      <c r="R16" s="570"/>
      <c r="S16" s="571"/>
      <c r="T16" s="571"/>
      <c r="U16" s="571"/>
      <c r="V16" s="572"/>
      <c r="Z16" s="15">
        <v>14</v>
      </c>
      <c r="AA16" s="69"/>
      <c r="AB16" s="68"/>
    </row>
    <row r="17" spans="1:27" ht="21.75" customHeight="1">
      <c r="A17" s="25"/>
      <c r="B17" s="594"/>
      <c r="C17" s="595"/>
      <c r="D17" s="595"/>
      <c r="E17" s="595"/>
      <c r="F17" s="595"/>
      <c r="G17" s="595"/>
      <c r="H17" s="595"/>
      <c r="I17" s="595"/>
      <c r="J17" s="596"/>
      <c r="K17" s="597"/>
      <c r="L17" s="598"/>
      <c r="M17" s="598"/>
      <c r="N17" s="598"/>
      <c r="O17" s="598"/>
      <c r="P17" s="598"/>
      <c r="Q17" s="599"/>
      <c r="R17" s="600"/>
      <c r="S17" s="601"/>
      <c r="T17" s="601"/>
      <c r="U17" s="601"/>
      <c r="V17" s="602"/>
      <c r="Z17" s="15">
        <v>15</v>
      </c>
    </row>
    <row r="18" spans="1:27" ht="21.75" customHeight="1" thickBot="1">
      <c r="A18" s="26"/>
      <c r="B18" s="603"/>
      <c r="C18" s="604"/>
      <c r="D18" s="604"/>
      <c r="E18" s="604"/>
      <c r="F18" s="604"/>
      <c r="G18" s="604"/>
      <c r="H18" s="604"/>
      <c r="I18" s="604"/>
      <c r="J18" s="605"/>
      <c r="K18" s="606"/>
      <c r="L18" s="607"/>
      <c r="M18" s="607"/>
      <c r="N18" s="607"/>
      <c r="O18" s="607"/>
      <c r="P18" s="607"/>
      <c r="Q18" s="608"/>
      <c r="R18" s="609"/>
      <c r="S18" s="610"/>
      <c r="T18" s="610"/>
      <c r="U18" s="610"/>
      <c r="V18" s="611"/>
      <c r="Z18" s="15">
        <v>16</v>
      </c>
    </row>
    <row r="19" spans="1:27" ht="21.75" customHeight="1" thickTop="1">
      <c r="A19" s="612" t="s">
        <v>11</v>
      </c>
      <c r="B19" s="615" t="s">
        <v>41</v>
      </c>
      <c r="C19" s="616"/>
      <c r="D19" s="616"/>
      <c r="E19" s="616"/>
      <c r="F19" s="616"/>
      <c r="G19" s="616"/>
      <c r="H19" s="616"/>
      <c r="I19" s="616"/>
      <c r="J19" s="617"/>
      <c r="K19" s="618">
        <f>SUM(K11:K18)</f>
        <v>0</v>
      </c>
      <c r="L19" s="619"/>
      <c r="M19" s="619"/>
      <c r="N19" s="619"/>
      <c r="O19" s="619"/>
      <c r="P19" s="619"/>
      <c r="Q19" s="620"/>
      <c r="R19" s="622"/>
      <c r="S19" s="623"/>
      <c r="T19" s="623"/>
      <c r="U19" s="623"/>
      <c r="V19" s="624"/>
      <c r="W19" s="73">
        <f>K19</f>
        <v>0</v>
      </c>
      <c r="Z19" s="15">
        <v>17</v>
      </c>
      <c r="AA19" s="73"/>
    </row>
    <row r="20" spans="1:27" ht="21.75" customHeight="1" thickBot="1">
      <c r="A20" s="613"/>
      <c r="B20" s="27"/>
      <c r="C20" s="27"/>
      <c r="D20" s="27"/>
      <c r="E20" s="27"/>
      <c r="F20" s="27"/>
      <c r="G20" s="625" t="s">
        <v>42</v>
      </c>
      <c r="H20" s="625"/>
      <c r="I20" s="625"/>
      <c r="J20" s="28"/>
      <c r="K20" s="626">
        <f>W19</f>
        <v>0</v>
      </c>
      <c r="L20" s="627"/>
      <c r="M20" s="627"/>
      <c r="N20" s="627"/>
      <c r="O20" s="627"/>
      <c r="P20" s="627"/>
      <c r="Q20" s="628"/>
      <c r="R20" s="629"/>
      <c r="S20" s="630"/>
      <c r="T20" s="630"/>
      <c r="U20" s="630"/>
      <c r="V20" s="631"/>
      <c r="Z20" s="15">
        <v>18</v>
      </c>
    </row>
    <row r="21" spans="1:27" ht="8.25" customHeight="1" thickTop="1">
      <c r="A21" s="613"/>
      <c r="B21" s="27"/>
      <c r="C21" s="27"/>
      <c r="D21" s="27"/>
      <c r="E21" s="27"/>
      <c r="F21" s="27"/>
      <c r="G21" s="27"/>
      <c r="H21" s="29"/>
      <c r="I21" s="29"/>
      <c r="J21" s="28"/>
      <c r="K21" s="27"/>
      <c r="L21" s="27"/>
      <c r="M21" s="30"/>
      <c r="N21" s="27"/>
      <c r="O21" s="27"/>
      <c r="P21" s="27"/>
      <c r="Q21" s="31"/>
      <c r="R21" s="31"/>
      <c r="S21" s="31"/>
      <c r="T21" s="31"/>
      <c r="U21" s="27"/>
      <c r="V21" s="32"/>
      <c r="Z21" s="15">
        <v>19</v>
      </c>
    </row>
    <row r="22" spans="1:27" ht="21.75" customHeight="1">
      <c r="A22" s="613"/>
      <c r="B22" s="33"/>
      <c r="C22" s="625" t="s">
        <v>42</v>
      </c>
      <c r="D22" s="625"/>
      <c r="E22" s="625"/>
      <c r="F22" s="632" t="str">
        <f>CONCATENATE("(  ",BAHTTEXT(K20),"  )  ")</f>
        <v xml:space="preserve">(  ศูนย์บาทถ้วน  )  </v>
      </c>
      <c r="G22" s="632"/>
      <c r="H22" s="632"/>
      <c r="I22" s="632"/>
      <c r="J22" s="632"/>
      <c r="K22" s="632"/>
      <c r="L22" s="632"/>
      <c r="M22" s="632"/>
      <c r="N22" s="632"/>
      <c r="O22" s="632"/>
      <c r="P22" s="632"/>
      <c r="Q22" s="632"/>
      <c r="R22" s="632"/>
      <c r="S22" s="632"/>
      <c r="T22" s="632"/>
      <c r="U22" s="27"/>
      <c r="V22" s="34"/>
      <c r="Z22" s="15">
        <v>20</v>
      </c>
      <c r="AA22" s="74"/>
    </row>
    <row r="23" spans="1:27" ht="8.25" customHeight="1" thickBot="1">
      <c r="A23" s="614"/>
      <c r="B23" s="35"/>
      <c r="C23" s="36"/>
      <c r="D23" s="36"/>
      <c r="E23" s="621"/>
      <c r="F23" s="621"/>
      <c r="G23" s="621"/>
      <c r="H23" s="621"/>
      <c r="I23" s="621"/>
      <c r="J23" s="621"/>
      <c r="K23" s="621"/>
      <c r="L23" s="621"/>
      <c r="M23" s="621"/>
      <c r="N23" s="621"/>
      <c r="O23" s="621"/>
      <c r="P23" s="621"/>
      <c r="Q23" s="621"/>
      <c r="R23" s="621"/>
      <c r="S23" s="621"/>
      <c r="T23" s="621"/>
      <c r="U23" s="36"/>
      <c r="V23" s="37"/>
      <c r="Z23" s="15">
        <v>21</v>
      </c>
    </row>
    <row r="24" spans="1:27" s="61" customFormat="1" ht="21.75" customHeight="1" thickTop="1">
      <c r="A24" s="13"/>
      <c r="B24" s="551"/>
      <c r="C24" s="551"/>
      <c r="D24" s="551"/>
      <c r="E24" s="551"/>
      <c r="F24" s="551"/>
      <c r="G24" s="551"/>
      <c r="H24" s="551"/>
      <c r="I24" s="551"/>
      <c r="J24" s="551"/>
      <c r="K24" s="551"/>
      <c r="L24" s="551"/>
      <c r="M24" s="53"/>
      <c r="N24" s="62"/>
      <c r="P24" s="53"/>
      <c r="Q24" s="53"/>
      <c r="R24" s="53"/>
      <c r="S24" s="53"/>
      <c r="T24" s="53"/>
      <c r="U24" s="53"/>
      <c r="V24" s="53"/>
    </row>
    <row r="25" spans="1:27" s="61" customFormat="1" ht="21.75" customHeight="1">
      <c r="A25" s="13"/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62"/>
      <c r="P25" s="53"/>
      <c r="Q25" s="53"/>
      <c r="R25" s="53"/>
      <c r="S25" s="53"/>
      <c r="T25" s="53"/>
      <c r="U25" s="53"/>
      <c r="V25" s="53"/>
    </row>
    <row r="26" spans="1:27" s="61" customFormat="1" ht="21.75" customHeight="1">
      <c r="A26" s="13"/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62"/>
      <c r="P26" s="53"/>
      <c r="Q26" s="53"/>
      <c r="R26" s="53"/>
      <c r="S26" s="53"/>
      <c r="T26" s="53"/>
      <c r="U26" s="53"/>
      <c r="V26" s="53"/>
    </row>
    <row r="27" spans="1:27" s="61" customFormat="1" ht="21.75" customHeight="1">
      <c r="A27" s="550"/>
      <c r="B27" s="550"/>
      <c r="C27" s="550"/>
      <c r="D27" s="550"/>
      <c r="E27" s="550"/>
      <c r="F27" s="550"/>
      <c r="G27" s="550"/>
      <c r="H27" s="550"/>
      <c r="I27" s="550"/>
      <c r="J27" s="550"/>
      <c r="K27" s="550"/>
      <c r="L27" s="550"/>
      <c r="M27" s="550"/>
      <c r="N27" s="550"/>
      <c r="O27" s="550"/>
      <c r="P27" s="550"/>
      <c r="Q27" s="550"/>
      <c r="R27" s="550"/>
      <c r="S27" s="550"/>
      <c r="T27" s="550"/>
      <c r="U27" s="550"/>
      <c r="V27" s="550"/>
    </row>
    <row r="28" spans="1:27" s="61" customFormat="1" ht="21.75" customHeight="1">
      <c r="A28" s="549"/>
      <c r="B28" s="549"/>
      <c r="C28" s="549"/>
      <c r="D28" s="549"/>
      <c r="E28" s="549"/>
      <c r="F28" s="549"/>
      <c r="G28" s="549"/>
      <c r="H28" s="549"/>
      <c r="I28" s="549"/>
      <c r="J28" s="549"/>
      <c r="K28" s="549"/>
      <c r="L28" s="549"/>
      <c r="M28" s="549"/>
      <c r="N28" s="549"/>
      <c r="O28" s="549"/>
      <c r="P28" s="549"/>
      <c r="Q28" s="549"/>
      <c r="R28" s="549"/>
      <c r="S28" s="549"/>
      <c r="T28" s="549"/>
      <c r="U28" s="549"/>
      <c r="V28" s="549"/>
    </row>
    <row r="29" spans="1:27" s="61" customFormat="1" ht="18" customHeight="1">
      <c r="A29" s="549"/>
      <c r="B29" s="549"/>
      <c r="C29" s="549"/>
      <c r="D29" s="549"/>
      <c r="E29" s="549"/>
      <c r="F29" s="549"/>
      <c r="G29" s="549"/>
      <c r="H29" s="549"/>
      <c r="I29" s="549"/>
      <c r="J29" s="549"/>
      <c r="K29" s="549"/>
      <c r="L29" s="549"/>
      <c r="M29" s="549"/>
      <c r="N29" s="549"/>
      <c r="O29" s="549"/>
      <c r="P29" s="549"/>
      <c r="Q29" s="549"/>
      <c r="R29" s="549"/>
      <c r="S29" s="549"/>
      <c r="T29" s="549"/>
      <c r="U29" s="549"/>
      <c r="V29" s="549"/>
    </row>
    <row r="30" spans="1:27" s="5" customFormat="1" ht="21.75" customHeight="1">
      <c r="A30" s="549"/>
      <c r="B30" s="549"/>
      <c r="C30" s="549"/>
      <c r="D30" s="549"/>
      <c r="E30" s="549"/>
      <c r="F30" s="549"/>
      <c r="G30" s="549"/>
      <c r="H30" s="549"/>
      <c r="I30" s="549"/>
      <c r="J30" s="549"/>
      <c r="K30" s="549"/>
      <c r="L30" s="549"/>
      <c r="M30" s="549"/>
      <c r="N30" s="549"/>
      <c r="O30" s="549"/>
      <c r="P30" s="549"/>
      <c r="Q30" s="549"/>
      <c r="R30" s="549"/>
      <c r="S30" s="549"/>
      <c r="T30" s="549"/>
      <c r="U30" s="549"/>
      <c r="V30" s="549"/>
    </row>
    <row r="31" spans="1:27" s="61" customFormat="1" ht="21.75" customHeight="1">
      <c r="A31" s="550"/>
      <c r="B31" s="550"/>
      <c r="C31" s="550"/>
      <c r="D31" s="550"/>
      <c r="E31" s="550"/>
      <c r="F31" s="550"/>
      <c r="G31" s="550"/>
      <c r="H31" s="550"/>
      <c r="I31" s="550"/>
      <c r="J31" s="550"/>
      <c r="K31" s="550"/>
      <c r="L31" s="550"/>
      <c r="M31" s="550"/>
      <c r="N31" s="550"/>
      <c r="O31" s="550"/>
      <c r="P31" s="550"/>
      <c r="Q31" s="550"/>
      <c r="R31" s="550"/>
      <c r="S31" s="550"/>
      <c r="T31" s="550"/>
      <c r="U31" s="550"/>
      <c r="V31" s="550"/>
    </row>
    <row r="32" spans="1:27" s="61" customFormat="1" ht="21.75" customHeight="1">
      <c r="A32" s="53"/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</row>
    <row r="33" spans="1:26" s="61" customFormat="1" ht="21.75" customHeight="1">
      <c r="A33" s="550"/>
      <c r="B33" s="550"/>
      <c r="C33" s="550"/>
      <c r="D33" s="550"/>
      <c r="E33" s="550"/>
      <c r="F33" s="550"/>
      <c r="G33" s="550"/>
      <c r="H33" s="550"/>
      <c r="I33" s="550"/>
      <c r="J33" s="550"/>
      <c r="K33" s="550"/>
      <c r="L33" s="550"/>
      <c r="M33" s="550"/>
      <c r="N33" s="550"/>
      <c r="O33" s="550"/>
      <c r="P33" s="550"/>
      <c r="Q33" s="550"/>
      <c r="R33" s="550"/>
      <c r="S33" s="550"/>
      <c r="T33" s="550"/>
      <c r="U33" s="550"/>
      <c r="V33" s="550"/>
    </row>
    <row r="34" spans="1:26" s="61" customFormat="1" ht="18" customHeight="1">
      <c r="A34" s="549"/>
      <c r="B34" s="549"/>
      <c r="C34" s="549"/>
      <c r="D34" s="549"/>
      <c r="E34" s="549"/>
      <c r="F34" s="549"/>
      <c r="G34" s="549"/>
      <c r="H34" s="549"/>
      <c r="I34" s="549"/>
      <c r="J34" s="549"/>
      <c r="K34" s="549"/>
      <c r="L34" s="549"/>
      <c r="M34" s="549"/>
      <c r="N34" s="549"/>
      <c r="O34" s="549"/>
      <c r="P34" s="549"/>
      <c r="Q34" s="549"/>
      <c r="R34" s="549"/>
      <c r="S34" s="549"/>
      <c r="T34" s="549"/>
      <c r="U34" s="549"/>
      <c r="V34" s="549"/>
    </row>
    <row r="35" spans="1:26" s="5" customFormat="1" ht="21.75" customHeight="1">
      <c r="A35" s="549"/>
      <c r="B35" s="549"/>
      <c r="C35" s="549"/>
      <c r="D35" s="549"/>
      <c r="E35" s="549"/>
      <c r="F35" s="549"/>
      <c r="G35" s="549"/>
      <c r="H35" s="549"/>
      <c r="I35" s="549"/>
      <c r="J35" s="549"/>
      <c r="K35" s="549"/>
      <c r="L35" s="549"/>
      <c r="M35" s="549"/>
      <c r="N35" s="549"/>
      <c r="O35" s="549"/>
      <c r="P35" s="549"/>
      <c r="Q35" s="549"/>
      <c r="R35" s="549"/>
      <c r="S35" s="549"/>
      <c r="T35" s="549"/>
      <c r="U35" s="549"/>
      <c r="V35" s="549"/>
    </row>
    <row r="36" spans="1:26" s="5" customFormat="1" ht="21.75" customHeight="1">
      <c r="A36" s="549"/>
      <c r="B36" s="549"/>
      <c r="C36" s="549"/>
      <c r="D36" s="549"/>
      <c r="E36" s="549"/>
      <c r="F36" s="549"/>
      <c r="G36" s="549"/>
      <c r="H36" s="549"/>
      <c r="I36" s="549"/>
      <c r="J36" s="549"/>
      <c r="K36" s="549"/>
      <c r="L36" s="549"/>
      <c r="M36" s="549"/>
      <c r="N36" s="549"/>
      <c r="O36" s="549"/>
      <c r="P36" s="549"/>
      <c r="Q36" s="549"/>
      <c r="R36" s="549"/>
      <c r="S36" s="549"/>
      <c r="T36" s="549"/>
      <c r="U36" s="549"/>
      <c r="V36" s="549"/>
    </row>
    <row r="37" spans="1:26" s="61" customFormat="1" ht="21.75" customHeight="1">
      <c r="A37" s="13"/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62"/>
      <c r="P37" s="53"/>
      <c r="Q37" s="53"/>
      <c r="R37" s="53"/>
      <c r="S37" s="53"/>
      <c r="T37" s="53"/>
      <c r="U37" s="53"/>
      <c r="V37" s="53"/>
    </row>
    <row r="38" spans="1:26" s="61" customFormat="1" ht="21.75" customHeight="1">
      <c r="A38" s="13"/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62"/>
      <c r="P38" s="53"/>
      <c r="Q38" s="53"/>
      <c r="R38" s="53"/>
      <c r="S38" s="53"/>
      <c r="T38" s="53"/>
      <c r="U38" s="53"/>
      <c r="V38" s="53"/>
    </row>
    <row r="39" spans="1:26" s="61" customFormat="1" ht="21.75" customHeight="1">
      <c r="A39" s="13"/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62"/>
      <c r="P39" s="53"/>
      <c r="Q39" s="53"/>
      <c r="R39" s="53"/>
      <c r="S39" s="53"/>
      <c r="T39" s="53"/>
      <c r="U39" s="53"/>
      <c r="V39" s="53"/>
    </row>
    <row r="40" spans="1:26" s="61" customFormat="1" ht="21.75" customHeight="1">
      <c r="A40" s="13"/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62"/>
      <c r="P40" s="53"/>
      <c r="Q40" s="53"/>
      <c r="R40" s="53"/>
      <c r="S40" s="53"/>
      <c r="T40" s="53"/>
      <c r="U40" s="53"/>
      <c r="V40" s="53"/>
    </row>
    <row r="41" spans="1:26" s="61" customFormat="1" ht="21.75" customHeight="1">
      <c r="A41" s="13"/>
      <c r="B41" s="550"/>
      <c r="C41" s="550"/>
      <c r="D41" s="550"/>
      <c r="E41" s="550"/>
      <c r="F41" s="550"/>
      <c r="G41" s="550"/>
      <c r="H41" s="550"/>
      <c r="I41" s="550"/>
      <c r="J41" s="550"/>
      <c r="K41" s="550"/>
      <c r="L41" s="550"/>
      <c r="M41" s="53"/>
      <c r="N41" s="62"/>
      <c r="P41" s="53"/>
      <c r="Q41" s="53"/>
      <c r="R41" s="53"/>
      <c r="S41" s="53"/>
      <c r="T41" s="53"/>
      <c r="U41" s="53"/>
      <c r="V41" s="53"/>
    </row>
    <row r="42" spans="1:26" ht="18.75" customHeight="1">
      <c r="U42" s="50"/>
      <c r="V42" s="50" t="s">
        <v>53</v>
      </c>
    </row>
    <row r="43" spans="1:26" ht="21.75" customHeight="1">
      <c r="A43" s="633" t="s">
        <v>24</v>
      </c>
      <c r="B43" s="633"/>
      <c r="C43" s="633"/>
      <c r="D43" s="633"/>
      <c r="E43" s="633"/>
      <c r="F43" s="633"/>
      <c r="G43" s="633"/>
      <c r="H43" s="633"/>
      <c r="I43" s="633"/>
      <c r="J43" s="633"/>
      <c r="K43" s="633"/>
      <c r="L43" s="633"/>
      <c r="M43" s="633"/>
      <c r="N43" s="633"/>
      <c r="O43" s="633"/>
      <c r="P43" s="633"/>
      <c r="Q43" s="633"/>
      <c r="R43" s="633"/>
      <c r="S43" s="633"/>
      <c r="T43" s="633"/>
      <c r="U43" s="633"/>
      <c r="V43" s="633"/>
    </row>
    <row r="44" spans="1:26" ht="21.75" customHeight="1">
      <c r="A44" s="582" t="s">
        <v>25</v>
      </c>
      <c r="B44" s="582"/>
      <c r="C44" s="582"/>
      <c r="D44" s="582"/>
      <c r="E44" s="75" t="s">
        <v>56</v>
      </c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</row>
    <row r="45" spans="1:26" ht="21.75" customHeight="1">
      <c r="A45" s="582" t="s">
        <v>26</v>
      </c>
      <c r="B45" s="582"/>
      <c r="C45" s="582"/>
      <c r="D45" s="17"/>
      <c r="E45" s="75" t="s">
        <v>57</v>
      </c>
      <c r="F45" s="75"/>
      <c r="G45" s="75"/>
      <c r="H45" s="75"/>
      <c r="I45" s="75"/>
      <c r="J45" s="636"/>
      <c r="K45" s="636"/>
      <c r="L45" s="636"/>
      <c r="M45" s="636"/>
      <c r="N45" s="636"/>
      <c r="O45" s="636"/>
      <c r="P45" s="636"/>
      <c r="Q45" s="636"/>
      <c r="R45" s="636"/>
      <c r="S45" s="636"/>
      <c r="T45" s="636"/>
      <c r="U45" s="16"/>
      <c r="V45" s="16"/>
    </row>
    <row r="46" spans="1:26" ht="21.75" customHeight="1">
      <c r="A46" s="582" t="s">
        <v>27</v>
      </c>
      <c r="B46" s="582"/>
      <c r="C46" s="582"/>
      <c r="D46" s="17"/>
      <c r="E46" s="587"/>
      <c r="F46" s="587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Z46" s="15">
        <v>1</v>
      </c>
    </row>
    <row r="47" spans="1:26" ht="21.75" customHeight="1">
      <c r="A47" s="582" t="s">
        <v>28</v>
      </c>
      <c r="B47" s="582"/>
      <c r="C47" s="582"/>
      <c r="D47" s="582"/>
      <c r="E47" s="582"/>
      <c r="F47" s="635" t="s">
        <v>0</v>
      </c>
      <c r="G47" s="635"/>
      <c r="H47" s="635"/>
      <c r="I47" s="635"/>
      <c r="J47" s="635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X47" s="15" t="s">
        <v>29</v>
      </c>
      <c r="Y47" s="15">
        <v>2557</v>
      </c>
      <c r="Z47" s="15">
        <v>2</v>
      </c>
    </row>
    <row r="48" spans="1:26" ht="21.75" customHeight="1">
      <c r="A48" s="19" t="s">
        <v>30</v>
      </c>
      <c r="B48" s="19"/>
      <c r="C48" s="19"/>
      <c r="D48" s="19"/>
      <c r="E48" s="19"/>
      <c r="F48" s="19"/>
      <c r="G48" s="17"/>
      <c r="H48" s="17">
        <v>1</v>
      </c>
      <c r="I48" s="20"/>
      <c r="J48" s="583" t="s">
        <v>21</v>
      </c>
      <c r="K48" s="583"/>
      <c r="L48" s="49" t="s">
        <v>58</v>
      </c>
      <c r="M48" s="21"/>
      <c r="N48" s="17"/>
      <c r="O48" s="17"/>
      <c r="P48" s="17"/>
      <c r="Q48" s="17"/>
      <c r="R48" s="17"/>
      <c r="S48" s="17"/>
      <c r="T48" s="17"/>
      <c r="U48" s="17"/>
      <c r="V48" s="17"/>
      <c r="X48" s="15" t="s">
        <v>31</v>
      </c>
      <c r="Y48" s="15">
        <v>2558</v>
      </c>
      <c r="Z48" s="15">
        <v>3</v>
      </c>
    </row>
    <row r="49" spans="1:26" s="44" customFormat="1" ht="21.75" customHeight="1">
      <c r="A49" s="41" t="s">
        <v>32</v>
      </c>
      <c r="B49" s="41"/>
      <c r="C49" s="41"/>
      <c r="D49" s="41"/>
      <c r="E49" s="41"/>
      <c r="F49" s="553">
        <v>15</v>
      </c>
      <c r="G49" s="553"/>
      <c r="H49" s="584" t="s">
        <v>33</v>
      </c>
      <c r="I49" s="584"/>
      <c r="J49" s="42"/>
      <c r="K49" s="553" t="s">
        <v>35</v>
      </c>
      <c r="L49" s="553"/>
      <c r="M49" s="553"/>
      <c r="N49" s="553"/>
      <c r="O49" s="43"/>
      <c r="P49" s="584" t="s">
        <v>34</v>
      </c>
      <c r="Q49" s="584"/>
      <c r="R49" s="41"/>
      <c r="S49" s="553">
        <v>2557</v>
      </c>
      <c r="T49" s="553"/>
      <c r="U49" s="43"/>
      <c r="V49" s="42"/>
      <c r="X49" s="44" t="s">
        <v>35</v>
      </c>
      <c r="Y49" s="44">
        <v>2559</v>
      </c>
      <c r="Z49" s="44">
        <v>4</v>
      </c>
    </row>
    <row r="50" spans="1:26" s="12" customFormat="1" ht="21.75" customHeight="1">
      <c r="A50" s="634" t="s">
        <v>54</v>
      </c>
      <c r="B50" s="634"/>
      <c r="C50" s="634"/>
      <c r="D50" s="634"/>
      <c r="E50" s="634"/>
      <c r="F50" s="634"/>
      <c r="G50" s="634"/>
      <c r="H50" s="634"/>
      <c r="I50" s="634"/>
      <c r="J50" s="634"/>
      <c r="K50" s="634"/>
      <c r="L50" s="634"/>
      <c r="M50" s="634"/>
      <c r="N50" s="634"/>
      <c r="O50" s="634"/>
      <c r="P50" s="634"/>
      <c r="Q50" s="634"/>
      <c r="R50" s="634"/>
      <c r="S50" s="634"/>
      <c r="T50" s="634"/>
      <c r="U50" s="634"/>
      <c r="V50" s="14"/>
    </row>
    <row r="51" spans="1:26" s="61" customFormat="1" ht="15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</row>
    <row r="52" spans="1:26" s="61" customFormat="1" ht="21.75" customHeight="1">
      <c r="A52" s="13"/>
      <c r="B52" s="550" t="s">
        <v>55</v>
      </c>
      <c r="C52" s="550"/>
      <c r="D52" s="550"/>
      <c r="E52" s="550"/>
      <c r="F52" s="550"/>
      <c r="G52" s="550"/>
      <c r="H52" s="550"/>
      <c r="I52" s="550"/>
      <c r="J52" s="550"/>
      <c r="K52" s="550"/>
      <c r="L52" s="550"/>
      <c r="M52" s="53"/>
      <c r="N52" s="62" t="s">
        <v>43</v>
      </c>
      <c r="P52" s="53"/>
      <c r="Q52" s="53"/>
      <c r="R52" s="53"/>
      <c r="S52" s="53"/>
      <c r="T52" s="53"/>
      <c r="U52" s="53"/>
      <c r="V52" s="53"/>
    </row>
    <row r="53" spans="1:26" s="61" customFormat="1" ht="18" customHeight="1">
      <c r="A53" s="13"/>
      <c r="B53" s="550" t="s">
        <v>59</v>
      </c>
      <c r="C53" s="550"/>
      <c r="D53" s="550"/>
      <c r="E53" s="550"/>
      <c r="F53" s="550"/>
      <c r="G53" s="550"/>
      <c r="H53" s="550"/>
      <c r="I53" s="550"/>
      <c r="J53" s="550"/>
      <c r="K53" s="550"/>
      <c r="M53" s="14"/>
      <c r="N53" s="14"/>
      <c r="O53" s="14"/>
      <c r="P53" s="14"/>
      <c r="Q53" s="14"/>
      <c r="R53" s="14"/>
      <c r="S53" s="14"/>
      <c r="T53" s="14"/>
      <c r="U53" s="14"/>
      <c r="V53" s="14"/>
    </row>
    <row r="54" spans="1:26" s="61" customFormat="1" ht="15" customHeight="1">
      <c r="A54" s="13"/>
      <c r="B54" s="14"/>
      <c r="C54" s="14"/>
      <c r="D54" s="14"/>
      <c r="E54" s="14"/>
      <c r="F54" s="14"/>
      <c r="G54" s="14"/>
      <c r="H54" s="14"/>
      <c r="I54" s="14"/>
      <c r="J54" s="14"/>
      <c r="K54" s="14"/>
      <c r="M54" s="14"/>
      <c r="N54" s="14"/>
      <c r="O54" s="14"/>
      <c r="P54" s="14"/>
      <c r="Q54" s="14"/>
      <c r="R54" s="14"/>
      <c r="S54" s="14"/>
      <c r="T54" s="14"/>
      <c r="U54" s="14"/>
      <c r="V54" s="14"/>
    </row>
    <row r="55" spans="1:26" s="61" customFormat="1" ht="21.75" customHeight="1">
      <c r="A55" s="13"/>
      <c r="B55" s="550" t="s">
        <v>55</v>
      </c>
      <c r="C55" s="550"/>
      <c r="D55" s="550"/>
      <c r="E55" s="550"/>
      <c r="F55" s="550"/>
      <c r="G55" s="550"/>
      <c r="H55" s="550"/>
      <c r="I55" s="550"/>
      <c r="J55" s="550"/>
      <c r="K55" s="550"/>
      <c r="L55" s="550"/>
      <c r="M55" s="53"/>
      <c r="N55" s="62" t="s">
        <v>44</v>
      </c>
      <c r="P55" s="53"/>
      <c r="Q55" s="53"/>
      <c r="R55" s="53"/>
      <c r="S55" s="53"/>
      <c r="T55" s="53"/>
      <c r="U55" s="53"/>
      <c r="V55" s="53"/>
    </row>
    <row r="56" spans="1:26" s="61" customFormat="1" ht="18" customHeight="1">
      <c r="A56" s="13"/>
      <c r="B56" s="550" t="s">
        <v>60</v>
      </c>
      <c r="C56" s="550"/>
      <c r="D56" s="550"/>
      <c r="E56" s="550"/>
      <c r="F56" s="550"/>
      <c r="G56" s="550"/>
      <c r="H56" s="550"/>
      <c r="I56" s="550"/>
      <c r="J56" s="550"/>
      <c r="K56" s="550"/>
      <c r="L56" s="550"/>
      <c r="M56" s="14"/>
      <c r="N56" s="14"/>
      <c r="O56" s="14"/>
      <c r="P56" s="14"/>
      <c r="Q56" s="14"/>
      <c r="R56" s="14"/>
      <c r="S56" s="14"/>
      <c r="T56" s="14"/>
      <c r="U56" s="14"/>
      <c r="V56" s="14"/>
    </row>
    <row r="57" spans="1:26" s="61" customFormat="1" ht="15" customHeight="1">
      <c r="A57" s="13"/>
      <c r="B57" s="14"/>
      <c r="C57" s="14"/>
      <c r="D57" s="14"/>
      <c r="E57" s="14"/>
      <c r="F57" s="14"/>
      <c r="G57" s="14"/>
      <c r="H57" s="14"/>
      <c r="I57" s="14"/>
      <c r="J57" s="14"/>
      <c r="K57" s="14"/>
      <c r="M57" s="14"/>
      <c r="N57" s="14"/>
      <c r="O57" s="14"/>
      <c r="P57" s="14"/>
      <c r="Q57" s="14"/>
      <c r="R57" s="14"/>
      <c r="S57" s="14"/>
      <c r="T57" s="14"/>
      <c r="U57" s="14"/>
      <c r="V57" s="14"/>
    </row>
    <row r="58" spans="1:26" s="61" customFormat="1" ht="21.75" customHeight="1">
      <c r="A58" s="13"/>
      <c r="B58" s="550" t="s">
        <v>55</v>
      </c>
      <c r="C58" s="550"/>
      <c r="D58" s="550"/>
      <c r="E58" s="550"/>
      <c r="F58" s="550"/>
      <c r="G58" s="550"/>
      <c r="H58" s="550"/>
      <c r="I58" s="550"/>
      <c r="J58" s="550"/>
      <c r="K58" s="550"/>
      <c r="L58" s="550"/>
      <c r="M58" s="53"/>
      <c r="N58" s="62" t="s">
        <v>44</v>
      </c>
      <c r="P58" s="53"/>
      <c r="Q58" s="53"/>
      <c r="R58" s="53"/>
      <c r="S58" s="53"/>
      <c r="T58" s="53"/>
      <c r="U58" s="53"/>
      <c r="V58" s="53"/>
    </row>
    <row r="59" spans="1:26" s="61" customFormat="1" ht="18" customHeight="1">
      <c r="A59" s="13"/>
      <c r="B59" s="550" t="s">
        <v>61</v>
      </c>
      <c r="C59" s="550"/>
      <c r="D59" s="550"/>
      <c r="E59" s="550"/>
      <c r="F59" s="550"/>
      <c r="G59" s="550"/>
      <c r="H59" s="550"/>
      <c r="I59" s="550"/>
      <c r="J59" s="550"/>
      <c r="K59" s="550"/>
      <c r="L59" s="550"/>
      <c r="M59" s="14"/>
      <c r="N59" s="14"/>
      <c r="O59" s="14"/>
      <c r="P59" s="14"/>
      <c r="Q59" s="14"/>
      <c r="R59" s="14"/>
      <c r="S59" s="14"/>
      <c r="T59" s="14"/>
      <c r="U59" s="14"/>
      <c r="V59" s="14"/>
    </row>
    <row r="60" spans="1:26" s="61" customFormat="1" ht="15" customHeight="1">
      <c r="A60" s="13"/>
      <c r="B60" s="14"/>
      <c r="C60" s="14"/>
      <c r="D60" s="14"/>
      <c r="E60" s="14"/>
      <c r="F60" s="14"/>
      <c r="G60" s="14"/>
      <c r="H60" s="14"/>
      <c r="I60" s="14"/>
      <c r="J60" s="14"/>
      <c r="K60" s="14"/>
      <c r="M60" s="14"/>
      <c r="N60" s="14"/>
      <c r="O60" s="14"/>
      <c r="P60" s="14"/>
      <c r="Q60" s="14"/>
      <c r="R60" s="14"/>
      <c r="S60" s="14"/>
      <c r="T60" s="14"/>
      <c r="U60" s="14"/>
      <c r="V60" s="14"/>
    </row>
    <row r="61" spans="1:26" s="61" customFormat="1" ht="21.75" customHeight="1">
      <c r="A61" s="13"/>
      <c r="B61" s="550" t="s">
        <v>55</v>
      </c>
      <c r="C61" s="550"/>
      <c r="D61" s="550"/>
      <c r="E61" s="550"/>
      <c r="F61" s="550"/>
      <c r="G61" s="550"/>
      <c r="H61" s="550"/>
      <c r="I61" s="550"/>
      <c r="J61" s="550"/>
      <c r="K61" s="550"/>
      <c r="L61" s="550"/>
      <c r="M61" s="53"/>
      <c r="N61" s="62" t="s">
        <v>44</v>
      </c>
      <c r="P61" s="53"/>
      <c r="Q61" s="53"/>
      <c r="R61" s="53"/>
      <c r="S61" s="53"/>
      <c r="T61" s="53"/>
      <c r="U61" s="53"/>
      <c r="V61" s="53"/>
    </row>
    <row r="62" spans="1:26" s="61" customFormat="1" ht="18" customHeight="1">
      <c r="A62" s="13"/>
      <c r="B62" s="550" t="s">
        <v>62</v>
      </c>
      <c r="C62" s="550"/>
      <c r="D62" s="550"/>
      <c r="E62" s="550"/>
      <c r="F62" s="550"/>
      <c r="G62" s="550"/>
      <c r="H62" s="550"/>
      <c r="I62" s="550"/>
      <c r="J62" s="550"/>
      <c r="K62" s="550"/>
      <c r="L62" s="550"/>
      <c r="M62" s="14"/>
      <c r="N62" s="14"/>
      <c r="O62" s="14"/>
      <c r="P62" s="14"/>
      <c r="Q62" s="14"/>
      <c r="R62" s="14"/>
      <c r="S62" s="14"/>
      <c r="T62" s="14"/>
      <c r="U62" s="14"/>
      <c r="V62" s="14"/>
    </row>
    <row r="63" spans="1:26" s="61" customFormat="1" ht="15" customHeight="1">
      <c r="A63" s="13"/>
      <c r="B63" s="14"/>
      <c r="C63" s="14"/>
      <c r="D63" s="14"/>
      <c r="E63" s="14"/>
      <c r="F63" s="14"/>
      <c r="G63" s="14"/>
      <c r="H63" s="14"/>
      <c r="I63" s="14"/>
      <c r="J63" s="14"/>
      <c r="K63" s="14"/>
      <c r="M63" s="14"/>
      <c r="N63" s="14"/>
      <c r="O63" s="14"/>
      <c r="P63" s="14"/>
      <c r="Q63" s="14"/>
      <c r="R63" s="14"/>
      <c r="S63" s="14"/>
      <c r="T63" s="14"/>
      <c r="U63" s="14"/>
      <c r="V63" s="14"/>
    </row>
    <row r="64" spans="1:26" s="61" customFormat="1" ht="21.75" customHeight="1">
      <c r="A64" s="13"/>
      <c r="B64" s="550" t="s">
        <v>55</v>
      </c>
      <c r="C64" s="550"/>
      <c r="D64" s="550"/>
      <c r="E64" s="550"/>
      <c r="F64" s="550"/>
      <c r="G64" s="550"/>
      <c r="H64" s="550"/>
      <c r="I64" s="550"/>
      <c r="J64" s="550"/>
      <c r="K64" s="550"/>
      <c r="L64" s="550"/>
      <c r="M64" s="53"/>
      <c r="N64" s="62" t="s">
        <v>44</v>
      </c>
      <c r="P64" s="53"/>
      <c r="Q64" s="53"/>
      <c r="R64" s="53"/>
      <c r="S64" s="53"/>
      <c r="T64" s="53"/>
      <c r="U64" s="53"/>
      <c r="V64" s="53"/>
    </row>
    <row r="65" spans="1:22" s="61" customFormat="1" ht="18" customHeight="1">
      <c r="A65" s="13"/>
      <c r="B65" s="550" t="s">
        <v>63</v>
      </c>
      <c r="C65" s="550"/>
      <c r="D65" s="550"/>
      <c r="E65" s="550"/>
      <c r="F65" s="550"/>
      <c r="G65" s="550"/>
      <c r="H65" s="550"/>
      <c r="I65" s="550"/>
      <c r="J65" s="550"/>
      <c r="K65" s="550"/>
      <c r="L65" s="550"/>
      <c r="M65" s="14"/>
      <c r="N65" s="14"/>
      <c r="O65" s="14"/>
      <c r="P65" s="14"/>
      <c r="Q65" s="14"/>
      <c r="R65" s="14"/>
      <c r="S65" s="14"/>
      <c r="T65" s="14"/>
      <c r="U65" s="14"/>
      <c r="V65" s="14"/>
    </row>
    <row r="66" spans="1:22" s="61" customFormat="1" ht="15" customHeight="1">
      <c r="A66" s="13"/>
      <c r="B66" s="14"/>
      <c r="C66" s="14"/>
      <c r="D66" s="14"/>
      <c r="E66" s="14"/>
      <c r="F66" s="14"/>
      <c r="G66" s="14"/>
      <c r="H66" s="14"/>
      <c r="I66" s="14"/>
      <c r="J66" s="14"/>
      <c r="K66" s="14"/>
      <c r="M66" s="14"/>
      <c r="N66" s="14"/>
      <c r="O66" s="14"/>
      <c r="P66" s="14"/>
      <c r="Q66" s="14"/>
      <c r="R66" s="14"/>
      <c r="S66" s="14"/>
      <c r="T66" s="14"/>
      <c r="U66" s="14"/>
      <c r="V66" s="14"/>
    </row>
    <row r="67" spans="1:22" s="61" customFormat="1" ht="21.75" customHeight="1">
      <c r="A67" s="13"/>
      <c r="B67" s="550"/>
      <c r="C67" s="550"/>
      <c r="D67" s="550"/>
      <c r="E67" s="550"/>
      <c r="F67" s="550"/>
      <c r="G67" s="550"/>
      <c r="H67" s="550"/>
      <c r="I67" s="550"/>
      <c r="J67" s="550"/>
      <c r="K67" s="550"/>
      <c r="L67" s="550"/>
      <c r="M67" s="53"/>
      <c r="N67" s="62"/>
      <c r="P67" s="53"/>
      <c r="Q67" s="53"/>
      <c r="R67" s="53"/>
      <c r="S67" s="53"/>
      <c r="T67" s="53"/>
      <c r="U67" s="53"/>
      <c r="V67" s="53"/>
    </row>
    <row r="68" spans="1:22" s="61" customFormat="1" ht="18" customHeight="1">
      <c r="A68" s="13"/>
      <c r="B68" s="550"/>
      <c r="C68" s="550"/>
      <c r="D68" s="550"/>
      <c r="E68" s="550"/>
      <c r="F68" s="550"/>
      <c r="G68" s="550"/>
      <c r="H68" s="550"/>
      <c r="I68" s="550"/>
      <c r="J68" s="550"/>
      <c r="K68" s="550"/>
      <c r="L68" s="550"/>
      <c r="M68" s="14"/>
      <c r="N68" s="14"/>
      <c r="O68" s="14"/>
      <c r="P68" s="14"/>
      <c r="Q68" s="14"/>
      <c r="R68" s="14"/>
      <c r="S68" s="14"/>
      <c r="T68" s="14"/>
      <c r="U68" s="14"/>
      <c r="V68" s="14"/>
    </row>
    <row r="69" spans="1:22" s="61" customFormat="1" ht="15" customHeight="1">
      <c r="A69" s="13"/>
      <c r="B69" s="14"/>
      <c r="C69" s="14"/>
      <c r="D69" s="14"/>
      <c r="E69" s="14"/>
      <c r="F69" s="14"/>
      <c r="G69" s="14"/>
      <c r="H69" s="14"/>
      <c r="I69" s="14"/>
      <c r="J69" s="14"/>
      <c r="K69" s="14"/>
      <c r="M69" s="14"/>
      <c r="N69" s="14"/>
      <c r="O69" s="14"/>
      <c r="P69" s="14"/>
      <c r="Q69" s="14"/>
      <c r="R69" s="14"/>
      <c r="S69" s="14"/>
      <c r="T69" s="14"/>
      <c r="U69" s="14"/>
      <c r="V69" s="14"/>
    </row>
    <row r="70" spans="1:22" s="61" customFormat="1" ht="21.75" customHeight="1">
      <c r="A70" s="13"/>
      <c r="B70" s="550"/>
      <c r="C70" s="550"/>
      <c r="D70" s="550"/>
      <c r="E70" s="550"/>
      <c r="F70" s="550"/>
      <c r="G70" s="550"/>
      <c r="H70" s="550"/>
      <c r="I70" s="550"/>
      <c r="J70" s="550"/>
      <c r="K70" s="550"/>
      <c r="L70" s="550"/>
      <c r="M70" s="53"/>
      <c r="N70" s="62"/>
      <c r="P70" s="53"/>
      <c r="Q70" s="53"/>
      <c r="R70" s="53"/>
      <c r="S70" s="53"/>
      <c r="T70" s="53"/>
      <c r="U70" s="53"/>
      <c r="V70" s="53"/>
    </row>
    <row r="71" spans="1:22" s="61" customFormat="1" ht="18" customHeight="1">
      <c r="A71" s="13"/>
      <c r="B71" s="550"/>
      <c r="C71" s="550"/>
      <c r="D71" s="550"/>
      <c r="E71" s="550"/>
      <c r="F71" s="550"/>
      <c r="G71" s="550"/>
      <c r="H71" s="550"/>
      <c r="I71" s="550"/>
      <c r="J71" s="550"/>
      <c r="K71" s="550"/>
      <c r="L71" s="550"/>
      <c r="M71" s="14"/>
      <c r="N71" s="14"/>
      <c r="O71" s="14"/>
      <c r="P71" s="14"/>
      <c r="Q71" s="14"/>
      <c r="R71" s="14"/>
      <c r="S71" s="14"/>
      <c r="T71" s="14"/>
      <c r="U71" s="14"/>
      <c r="V71" s="14"/>
    </row>
    <row r="72" spans="1:22" s="61" customFormat="1" ht="15" customHeight="1">
      <c r="A72" s="13"/>
      <c r="B72" s="14"/>
      <c r="C72" s="14"/>
      <c r="D72" s="14"/>
      <c r="E72" s="14"/>
      <c r="F72" s="14"/>
      <c r="G72" s="14"/>
      <c r="H72" s="14"/>
      <c r="I72" s="14"/>
      <c r="J72" s="14"/>
      <c r="K72" s="14"/>
      <c r="M72" s="14"/>
      <c r="N72" s="14"/>
      <c r="O72" s="14"/>
      <c r="P72" s="14"/>
      <c r="Q72" s="14"/>
      <c r="R72" s="14"/>
      <c r="S72" s="14"/>
      <c r="T72" s="14"/>
      <c r="U72" s="14"/>
      <c r="V72" s="14"/>
    </row>
    <row r="73" spans="1:22" s="61" customFormat="1" ht="21.75" customHeight="1">
      <c r="A73" s="13"/>
      <c r="B73" s="550"/>
      <c r="C73" s="550"/>
      <c r="D73" s="550"/>
      <c r="E73" s="550"/>
      <c r="F73" s="550"/>
      <c r="G73" s="550"/>
      <c r="H73" s="550"/>
      <c r="I73" s="550"/>
      <c r="J73" s="550"/>
      <c r="K73" s="550"/>
      <c r="L73" s="550"/>
      <c r="M73" s="53"/>
      <c r="N73" s="62"/>
      <c r="P73" s="53"/>
      <c r="Q73" s="53"/>
      <c r="R73" s="53"/>
      <c r="S73" s="53"/>
      <c r="T73" s="53"/>
      <c r="U73" s="53"/>
      <c r="V73" s="53"/>
    </row>
    <row r="74" spans="1:22" s="61" customFormat="1" ht="18" customHeight="1">
      <c r="A74" s="13"/>
      <c r="B74" s="550"/>
      <c r="C74" s="550"/>
      <c r="D74" s="550"/>
      <c r="E74" s="550"/>
      <c r="F74" s="550"/>
      <c r="G74" s="550"/>
      <c r="H74" s="550"/>
      <c r="I74" s="550"/>
      <c r="J74" s="550"/>
      <c r="K74" s="550"/>
      <c r="L74" s="550"/>
      <c r="M74" s="14"/>
      <c r="N74" s="14"/>
      <c r="O74" s="14"/>
      <c r="P74" s="14"/>
      <c r="Q74" s="14"/>
      <c r="R74" s="14"/>
      <c r="S74" s="14"/>
      <c r="T74" s="14"/>
      <c r="U74" s="14"/>
      <c r="V74" s="14"/>
    </row>
    <row r="75" spans="1:22" s="61" customFormat="1" ht="12" customHeight="1">
      <c r="A75" s="13"/>
      <c r="B75" s="14"/>
      <c r="C75" s="14"/>
      <c r="D75" s="14"/>
      <c r="E75" s="14"/>
      <c r="F75" s="14"/>
      <c r="G75" s="14"/>
      <c r="H75" s="14"/>
      <c r="I75" s="14"/>
      <c r="J75" s="14"/>
      <c r="K75" s="14"/>
      <c r="M75" s="14"/>
      <c r="N75" s="14"/>
      <c r="O75" s="14"/>
      <c r="P75" s="14"/>
      <c r="Q75" s="14"/>
      <c r="R75" s="14"/>
      <c r="S75" s="14"/>
      <c r="T75" s="14"/>
      <c r="U75" s="14"/>
      <c r="V75" s="14"/>
    </row>
    <row r="76" spans="1:22" s="61" customFormat="1" ht="21.75" customHeight="1">
      <c r="A76" s="13"/>
      <c r="B76" s="550"/>
      <c r="C76" s="550"/>
      <c r="D76" s="550"/>
      <c r="E76" s="550"/>
      <c r="F76" s="550"/>
      <c r="G76" s="550"/>
      <c r="H76" s="550"/>
      <c r="I76" s="550"/>
      <c r="J76" s="550"/>
      <c r="K76" s="550"/>
      <c r="L76" s="550"/>
      <c r="M76" s="53"/>
      <c r="N76" s="62"/>
      <c r="P76" s="53"/>
      <c r="Q76" s="53"/>
      <c r="R76" s="53"/>
      <c r="S76" s="53"/>
      <c r="T76" s="53"/>
      <c r="U76" s="53"/>
      <c r="V76" s="53"/>
    </row>
    <row r="77" spans="1:22" s="61" customFormat="1" ht="18" customHeight="1">
      <c r="A77" s="13"/>
      <c r="B77" s="550"/>
      <c r="C77" s="550"/>
      <c r="D77" s="550"/>
      <c r="E77" s="550"/>
      <c r="F77" s="550"/>
      <c r="G77" s="550"/>
      <c r="H77" s="550"/>
      <c r="I77" s="550"/>
      <c r="J77" s="550"/>
      <c r="K77" s="550"/>
      <c r="L77" s="550"/>
      <c r="M77" s="14"/>
      <c r="N77" s="14"/>
      <c r="O77" s="14"/>
      <c r="P77" s="14"/>
      <c r="Q77" s="14"/>
      <c r="R77" s="14"/>
      <c r="S77" s="14"/>
      <c r="T77" s="14"/>
      <c r="U77" s="14"/>
      <c r="V77" s="14"/>
    </row>
    <row r="78" spans="1:22" s="61" customFormat="1" ht="12" customHeight="1">
      <c r="A78" s="13"/>
      <c r="B78" s="14"/>
      <c r="C78" s="14"/>
      <c r="D78" s="14"/>
      <c r="E78" s="14"/>
      <c r="F78" s="14"/>
      <c r="G78" s="14"/>
      <c r="H78" s="14"/>
      <c r="I78" s="14"/>
      <c r="J78" s="14"/>
      <c r="K78" s="14"/>
      <c r="M78" s="14"/>
      <c r="N78" s="14"/>
      <c r="O78" s="14"/>
      <c r="P78" s="14"/>
      <c r="Q78" s="14"/>
      <c r="R78" s="14"/>
      <c r="S78" s="14"/>
      <c r="T78" s="14"/>
      <c r="U78" s="14"/>
      <c r="V78" s="14"/>
    </row>
    <row r="79" spans="1:22" s="61" customFormat="1" ht="21.75" customHeight="1">
      <c r="A79" s="13"/>
      <c r="B79" s="550"/>
      <c r="C79" s="550"/>
      <c r="D79" s="550"/>
      <c r="E79" s="550"/>
      <c r="F79" s="550"/>
      <c r="G79" s="550"/>
      <c r="H79" s="550"/>
      <c r="I79" s="550"/>
      <c r="J79" s="550"/>
      <c r="K79" s="550"/>
      <c r="L79" s="550"/>
      <c r="M79" s="53"/>
      <c r="N79" s="62"/>
      <c r="P79" s="53"/>
      <c r="Q79" s="53"/>
      <c r="R79" s="53"/>
      <c r="S79" s="53"/>
      <c r="T79" s="53"/>
      <c r="U79" s="53"/>
      <c r="V79" s="53"/>
    </row>
    <row r="80" spans="1:22" s="61" customFormat="1" ht="18" customHeight="1">
      <c r="A80" s="13"/>
      <c r="B80" s="550"/>
      <c r="C80" s="550"/>
      <c r="D80" s="550"/>
      <c r="E80" s="550"/>
      <c r="F80" s="550"/>
      <c r="G80" s="550"/>
      <c r="H80" s="550"/>
      <c r="I80" s="550"/>
      <c r="J80" s="550"/>
      <c r="K80" s="550"/>
      <c r="L80" s="550"/>
      <c r="M80" s="14"/>
      <c r="N80" s="14"/>
      <c r="O80" s="14"/>
      <c r="P80" s="14"/>
      <c r="Q80" s="14"/>
      <c r="R80" s="14"/>
      <c r="S80" s="14"/>
      <c r="T80" s="14"/>
      <c r="U80" s="14"/>
      <c r="V80" s="14"/>
    </row>
    <row r="81" spans="1:22" s="61" customFormat="1" ht="12" customHeight="1">
      <c r="A81" s="13"/>
      <c r="B81" s="14"/>
      <c r="C81" s="14"/>
      <c r="D81" s="14"/>
      <c r="E81" s="14"/>
      <c r="F81" s="14"/>
      <c r="G81" s="14"/>
      <c r="H81" s="14"/>
      <c r="I81" s="14"/>
      <c r="J81" s="14"/>
      <c r="K81" s="14"/>
      <c r="M81" s="14"/>
      <c r="N81" s="14"/>
      <c r="O81" s="14"/>
      <c r="P81" s="14"/>
      <c r="Q81" s="14"/>
      <c r="R81" s="14"/>
      <c r="S81" s="14"/>
      <c r="T81" s="14"/>
      <c r="U81" s="14"/>
      <c r="V81" s="14"/>
    </row>
    <row r="82" spans="1:22" s="61" customFormat="1" ht="21.75" customHeight="1">
      <c r="A82" s="13"/>
      <c r="B82" s="550"/>
      <c r="C82" s="550"/>
      <c r="D82" s="550"/>
      <c r="E82" s="550"/>
      <c r="F82" s="550"/>
      <c r="G82" s="550"/>
      <c r="H82" s="550"/>
      <c r="I82" s="550"/>
      <c r="J82" s="550"/>
      <c r="K82" s="550"/>
      <c r="L82" s="550"/>
      <c r="M82" s="14"/>
      <c r="N82" s="62"/>
      <c r="P82" s="53"/>
      <c r="Q82" s="53"/>
      <c r="R82" s="53"/>
      <c r="S82" s="53"/>
      <c r="T82" s="53"/>
      <c r="U82" s="53"/>
      <c r="V82" s="53"/>
    </row>
    <row r="83" spans="1:22" s="61" customFormat="1" ht="18" customHeight="1">
      <c r="A83" s="14"/>
      <c r="B83" s="550"/>
      <c r="C83" s="550"/>
      <c r="D83" s="550"/>
      <c r="E83" s="550"/>
      <c r="F83" s="550"/>
      <c r="G83" s="550"/>
      <c r="H83" s="550"/>
      <c r="I83" s="550"/>
      <c r="J83" s="550"/>
      <c r="K83" s="550"/>
      <c r="L83" s="550"/>
      <c r="M83" s="14"/>
      <c r="N83" s="14"/>
      <c r="O83" s="14"/>
      <c r="P83" s="14"/>
      <c r="Q83" s="14"/>
      <c r="R83" s="14"/>
      <c r="S83" s="14"/>
      <c r="T83" s="14"/>
      <c r="U83" s="14"/>
      <c r="V83" s="14"/>
    </row>
    <row r="84" spans="1:22" ht="21.75" customHeight="1">
      <c r="A84" s="39"/>
      <c r="B84" s="38"/>
      <c r="C84" s="38"/>
      <c r="D84" s="38"/>
      <c r="E84" s="30"/>
      <c r="F84" s="30"/>
      <c r="G84" s="30"/>
      <c r="H84" s="30"/>
      <c r="I84" s="30"/>
      <c r="J84" s="30"/>
      <c r="K84" s="38"/>
      <c r="L84" s="38"/>
      <c r="M84" s="30"/>
      <c r="N84" s="30"/>
      <c r="O84" s="30"/>
      <c r="P84" s="30"/>
      <c r="Q84" s="30"/>
      <c r="R84" s="30"/>
      <c r="S84" s="30"/>
      <c r="T84" s="30"/>
      <c r="U84" s="30"/>
      <c r="V84" s="30"/>
    </row>
    <row r="85" spans="1:22" ht="21.75" customHeight="1">
      <c r="A85" s="22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</row>
    <row r="86" spans="1:22" ht="21.75" customHeight="1">
      <c r="B86" s="38"/>
      <c r="C86" s="38"/>
      <c r="D86" s="38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</row>
  </sheetData>
  <mergeCells count="97">
    <mergeCell ref="B64:L64"/>
    <mergeCell ref="B65:L65"/>
    <mergeCell ref="B68:L68"/>
    <mergeCell ref="K49:N49"/>
    <mergeCell ref="B52:L52"/>
    <mergeCell ref="B67:L67"/>
    <mergeCell ref="B61:L61"/>
    <mergeCell ref="B62:L62"/>
    <mergeCell ref="B53:K53"/>
    <mergeCell ref="B58:L58"/>
    <mergeCell ref="B59:L59"/>
    <mergeCell ref="B55:L55"/>
    <mergeCell ref="B56:L56"/>
    <mergeCell ref="A43:V43"/>
    <mergeCell ref="A50:U50"/>
    <mergeCell ref="E46:F46"/>
    <mergeCell ref="A47:E47"/>
    <mergeCell ref="F47:J47"/>
    <mergeCell ref="P49:Q49"/>
    <mergeCell ref="S49:T49"/>
    <mergeCell ref="A44:D44"/>
    <mergeCell ref="A45:C45"/>
    <mergeCell ref="J45:M45"/>
    <mergeCell ref="N45:Q45"/>
    <mergeCell ref="R45:T45"/>
    <mergeCell ref="A46:C46"/>
    <mergeCell ref="J48:K48"/>
    <mergeCell ref="F49:G49"/>
    <mergeCell ref="H49:I49"/>
    <mergeCell ref="B83:L83"/>
    <mergeCell ref="B70:L70"/>
    <mergeCell ref="B71:L71"/>
    <mergeCell ref="B73:L73"/>
    <mergeCell ref="B74:L74"/>
    <mergeCell ref="B76:L76"/>
    <mergeCell ref="B77:L77"/>
    <mergeCell ref="B82:L82"/>
    <mergeCell ref="B79:L79"/>
    <mergeCell ref="B80:L80"/>
    <mergeCell ref="A19:A23"/>
    <mergeCell ref="B19:J19"/>
    <mergeCell ref="K19:Q19"/>
    <mergeCell ref="E23:T23"/>
    <mergeCell ref="R19:V19"/>
    <mergeCell ref="G20:I20"/>
    <mergeCell ref="K20:Q20"/>
    <mergeCell ref="R20:V20"/>
    <mergeCell ref="C22:E22"/>
    <mergeCell ref="F22:T22"/>
    <mergeCell ref="B17:J17"/>
    <mergeCell ref="K17:Q17"/>
    <mergeCell ref="R17:V17"/>
    <mergeCell ref="B18:J18"/>
    <mergeCell ref="K18:Q18"/>
    <mergeCell ref="R18:V18"/>
    <mergeCell ref="K14:Q14"/>
    <mergeCell ref="R14:V14"/>
    <mergeCell ref="B16:J16"/>
    <mergeCell ref="K16:Q16"/>
    <mergeCell ref="R16:V16"/>
    <mergeCell ref="B15:J15"/>
    <mergeCell ref="R15:V15"/>
    <mergeCell ref="A6:E6"/>
    <mergeCell ref="J7:K7"/>
    <mergeCell ref="P8:Q8"/>
    <mergeCell ref="R10:V10"/>
    <mergeCell ref="A2:V2"/>
    <mergeCell ref="A3:D3"/>
    <mergeCell ref="A4:C4"/>
    <mergeCell ref="A5:C5"/>
    <mergeCell ref="E5:F5"/>
    <mergeCell ref="B24:L24"/>
    <mergeCell ref="Z8:AA8"/>
    <mergeCell ref="S8:T8"/>
    <mergeCell ref="T9:V9"/>
    <mergeCell ref="B10:J10"/>
    <mergeCell ref="K10:Q10"/>
    <mergeCell ref="R11:V11"/>
    <mergeCell ref="B12:J12"/>
    <mergeCell ref="K12:Q12"/>
    <mergeCell ref="R12:V12"/>
    <mergeCell ref="B13:J13"/>
    <mergeCell ref="K13:Q13"/>
    <mergeCell ref="R13:V13"/>
    <mergeCell ref="B11:J11"/>
    <mergeCell ref="K11:Q11"/>
    <mergeCell ref="B14:J14"/>
    <mergeCell ref="A29:V29"/>
    <mergeCell ref="A28:V28"/>
    <mergeCell ref="A27:V27"/>
    <mergeCell ref="B41:L41"/>
    <mergeCell ref="A34:V34"/>
    <mergeCell ref="A33:V33"/>
    <mergeCell ref="A31:V31"/>
    <mergeCell ref="A30:V30"/>
    <mergeCell ref="A35:V35"/>
    <mergeCell ref="A36:V36"/>
  </mergeCells>
  <dataValidations count="3">
    <dataValidation type="list" allowBlank="1" showInputMessage="1" showErrorMessage="1" sqref="F49 Z8">
      <formula1>$Z$5:$Z$81</formula1>
    </dataValidation>
    <dataValidation type="list" allowBlank="1" showInputMessage="1" showErrorMessage="1" errorTitle="กรุณาเปลี่ยนวันที่" error="กรุณากรอกข้อมูลเดือนที่ทำการประมาณการ" sqref="K49:N49 K8:N8">
      <formula1>$X$6:$X$14</formula1>
    </dataValidation>
    <dataValidation type="list" allowBlank="1" showInputMessage="1" showErrorMessage="1" sqref="S49:T49 S8:T8">
      <formula1>$Y$6:$Y$14</formula1>
    </dataValidation>
  </dataValidations>
  <printOptions horizontalCentered="1"/>
  <pageMargins left="0.74803149606299213" right="0.74803149606299213" top="0.70866141732283472" bottom="0.70866141732283472" header="0" footer="0"/>
  <pageSetup paperSize="9" orientation="portrait" r:id="rId1"/>
  <headerFooter scaleWithDoc="0" alignWithMargins="0"/>
  <rowBreaks count="1" manualBreakCount="1">
    <brk id="36" max="2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B84"/>
  <sheetViews>
    <sheetView showGridLines="0" view="pageBreakPreview" zoomScaleSheetLayoutView="100" workbookViewId="0">
      <selection activeCell="J42" sqref="J42"/>
    </sheetView>
  </sheetViews>
  <sheetFormatPr defaultRowHeight="21.75" customHeight="1"/>
  <cols>
    <col min="1" max="1" width="7.5703125" style="15" customWidth="1"/>
    <col min="2" max="5" width="4.85546875" style="15" customWidth="1"/>
    <col min="6" max="6" width="5.85546875" style="15" customWidth="1"/>
    <col min="7" max="7" width="3.85546875" style="15" customWidth="1"/>
    <col min="8" max="8" width="4.85546875" style="15" customWidth="1"/>
    <col min="9" max="9" width="3.5703125" style="15" customWidth="1"/>
    <col min="10" max="10" width="2.7109375" style="15" customWidth="1"/>
    <col min="11" max="13" width="3.28515625" style="15" customWidth="1"/>
    <col min="14" max="14" width="2.7109375" style="15" customWidth="1"/>
    <col min="15" max="16" width="3.28515625" style="15" customWidth="1"/>
    <col min="17" max="17" width="4" style="15" customWidth="1"/>
    <col min="18" max="18" width="3.7109375" style="15" customWidth="1"/>
    <col min="19" max="19" width="4.140625" style="15" customWidth="1"/>
    <col min="20" max="20" width="4.42578125" style="15" customWidth="1"/>
    <col min="21" max="21" width="5.28515625" style="15" customWidth="1"/>
    <col min="22" max="22" width="5.7109375" style="15" customWidth="1"/>
    <col min="23" max="23" width="9.85546875" style="15" bestFit="1" customWidth="1"/>
    <col min="24" max="26" width="0" style="15" hidden="1" customWidth="1"/>
    <col min="27" max="27" width="14.42578125" style="15" bestFit="1" customWidth="1"/>
    <col min="28" max="16384" width="9.140625" style="15"/>
  </cols>
  <sheetData>
    <row r="1" spans="1:26" ht="21.75" customHeight="1">
      <c r="U1" s="50"/>
      <c r="V1" s="50" t="s">
        <v>70</v>
      </c>
    </row>
    <row r="2" spans="1:26" s="80" customFormat="1" ht="26.25" customHeight="1">
      <c r="A2" s="671" t="s">
        <v>69</v>
      </c>
      <c r="B2" s="671"/>
      <c r="C2" s="671"/>
      <c r="D2" s="671"/>
      <c r="E2" s="671"/>
      <c r="F2" s="671"/>
      <c r="G2" s="671"/>
      <c r="H2" s="671"/>
      <c r="I2" s="671"/>
      <c r="J2" s="671"/>
      <c r="K2" s="671"/>
      <c r="L2" s="671"/>
      <c r="M2" s="671"/>
      <c r="N2" s="671"/>
      <c r="O2" s="671"/>
      <c r="P2" s="671"/>
      <c r="Q2" s="671"/>
      <c r="R2" s="671"/>
      <c r="S2" s="671"/>
      <c r="T2" s="671"/>
      <c r="U2" s="671"/>
      <c r="V2" s="671"/>
    </row>
    <row r="3" spans="1:26" ht="21.75" customHeight="1">
      <c r="A3" s="134" t="s">
        <v>47</v>
      </c>
      <c r="B3" s="134"/>
      <c r="C3" s="134"/>
      <c r="D3" s="134"/>
      <c r="E3" s="134"/>
      <c r="F3" s="179" t="s">
        <v>77</v>
      </c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</row>
    <row r="4" spans="1:26" ht="21.75" customHeight="1">
      <c r="A4" s="134" t="s">
        <v>45</v>
      </c>
      <c r="B4" s="134"/>
      <c r="C4" s="134"/>
      <c r="D4" s="134"/>
      <c r="E4" s="134"/>
      <c r="F4" s="179" t="s">
        <v>726</v>
      </c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</row>
    <row r="5" spans="1:26" ht="21.75" customHeight="1">
      <c r="A5" s="134" t="s">
        <v>1</v>
      </c>
      <c r="B5" s="134"/>
      <c r="C5" s="134"/>
      <c r="D5" s="134"/>
      <c r="E5" s="134"/>
      <c r="F5" s="179" t="s">
        <v>75</v>
      </c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</row>
    <row r="6" spans="1:26" ht="21.75" customHeight="1">
      <c r="A6" s="134" t="s">
        <v>2</v>
      </c>
      <c r="B6" s="134"/>
      <c r="C6" s="134"/>
      <c r="D6" s="134"/>
      <c r="E6" s="134"/>
      <c r="F6" s="179" t="s">
        <v>66</v>
      </c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35"/>
    </row>
    <row r="7" spans="1:26" ht="21.75" customHeight="1">
      <c r="A7" s="134" t="s">
        <v>46</v>
      </c>
      <c r="B7" s="134"/>
      <c r="C7" s="134"/>
      <c r="D7" s="134"/>
      <c r="E7" s="134"/>
      <c r="F7" s="134"/>
      <c r="G7" s="134"/>
      <c r="H7" s="134"/>
      <c r="I7" s="179" t="s">
        <v>0</v>
      </c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/>
    </row>
    <row r="8" spans="1:26" ht="21.75" customHeight="1">
      <c r="A8" s="134" t="s">
        <v>79</v>
      </c>
      <c r="B8" s="134"/>
      <c r="C8" s="134"/>
      <c r="D8" s="134"/>
      <c r="E8" s="134"/>
      <c r="F8" s="134"/>
      <c r="G8" s="134">
        <v>1</v>
      </c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134"/>
      <c r="U8" s="134"/>
      <c r="V8" s="134"/>
    </row>
    <row r="9" spans="1:26" ht="21.75" customHeight="1">
      <c r="A9" s="142" t="s">
        <v>730</v>
      </c>
      <c r="B9" s="142"/>
      <c r="C9" s="142"/>
      <c r="D9" s="142"/>
      <c r="E9" s="142"/>
      <c r="G9" s="142"/>
      <c r="H9" s="142"/>
      <c r="J9" s="142"/>
      <c r="K9" s="142"/>
      <c r="L9" s="142"/>
      <c r="M9" s="142"/>
      <c r="N9" s="142"/>
      <c r="O9" s="134"/>
      <c r="P9" s="134"/>
      <c r="Q9" s="134"/>
      <c r="R9" s="134"/>
      <c r="S9" s="134"/>
      <c r="T9" s="134"/>
      <c r="U9" s="134"/>
      <c r="V9" s="134"/>
    </row>
    <row r="10" spans="1:26" s="139" customFormat="1" ht="21.75" customHeight="1" thickBot="1">
      <c r="A10" s="136"/>
      <c r="B10" s="137"/>
      <c r="C10" s="137"/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8" t="s">
        <v>22</v>
      </c>
    </row>
    <row r="11" spans="1:26" s="44" customFormat="1" ht="35.1" customHeight="1" thickTop="1" thickBot="1">
      <c r="A11" s="140" t="s">
        <v>3</v>
      </c>
      <c r="B11" s="637" t="s">
        <v>4</v>
      </c>
      <c r="C11" s="638"/>
      <c r="D11" s="638"/>
      <c r="E11" s="638"/>
      <c r="F11" s="638"/>
      <c r="G11" s="638"/>
      <c r="H11" s="638"/>
      <c r="I11" s="638"/>
      <c r="J11" s="639"/>
      <c r="K11" s="672" t="s">
        <v>68</v>
      </c>
      <c r="L11" s="673"/>
      <c r="M11" s="673"/>
      <c r="N11" s="674"/>
      <c r="O11" s="637" t="s">
        <v>5</v>
      </c>
      <c r="P11" s="638"/>
      <c r="Q11" s="639"/>
      <c r="R11" s="672" t="s">
        <v>23</v>
      </c>
      <c r="S11" s="673"/>
      <c r="T11" s="674"/>
      <c r="U11" s="637" t="s">
        <v>6</v>
      </c>
      <c r="V11" s="639"/>
      <c r="X11" s="44" t="s">
        <v>37</v>
      </c>
      <c r="Y11" s="44">
        <v>2561</v>
      </c>
      <c r="Z11" s="44">
        <v>6</v>
      </c>
    </row>
    <row r="12" spans="1:26" ht="21.75" customHeight="1" thickTop="1">
      <c r="A12" s="23"/>
      <c r="B12" s="117"/>
      <c r="C12" s="118"/>
      <c r="D12" s="118"/>
      <c r="E12" s="118"/>
      <c r="F12" s="118"/>
      <c r="G12" s="118"/>
      <c r="H12" s="118"/>
      <c r="I12" s="118"/>
      <c r="J12" s="119"/>
      <c r="K12" s="579"/>
      <c r="L12" s="580"/>
      <c r="M12" s="580"/>
      <c r="N12" s="581"/>
      <c r="O12" s="120"/>
      <c r="P12" s="120"/>
      <c r="Q12" s="121"/>
      <c r="R12" s="561"/>
      <c r="S12" s="562"/>
      <c r="T12" s="563"/>
      <c r="U12" s="122"/>
      <c r="V12" s="123"/>
      <c r="X12" s="15" t="s">
        <v>38</v>
      </c>
      <c r="Y12" s="15">
        <v>2562</v>
      </c>
      <c r="Z12" s="15">
        <v>7</v>
      </c>
    </row>
    <row r="13" spans="1:26" ht="63" customHeight="1">
      <c r="A13" s="427">
        <v>1</v>
      </c>
      <c r="B13" s="684" t="str">
        <f>F4</f>
        <v xml:space="preserve">งานปรับปรุงภูมิทัศน์บริเวณสำนักงานอธิการบดี </v>
      </c>
      <c r="C13" s="685"/>
      <c r="D13" s="685"/>
      <c r="E13" s="685"/>
      <c r="F13" s="685"/>
      <c r="G13" s="685"/>
      <c r="H13" s="685"/>
      <c r="I13" s="685"/>
      <c r="J13" s="686"/>
      <c r="K13" s="567">
        <f>'ปร.4  (ก)'!I24</f>
        <v>0</v>
      </c>
      <c r="L13" s="568"/>
      <c r="M13" s="568"/>
      <c r="N13" s="569"/>
      <c r="O13" s="645">
        <v>1.3073999999999999</v>
      </c>
      <c r="P13" s="646"/>
      <c r="Q13" s="647"/>
      <c r="R13" s="648">
        <f>K13*O13</f>
        <v>0</v>
      </c>
      <c r="S13" s="649"/>
      <c r="T13" s="650"/>
      <c r="U13" s="154"/>
      <c r="V13" s="155"/>
    </row>
    <row r="14" spans="1:26" ht="21.75" customHeight="1">
      <c r="A14" s="24"/>
      <c r="B14" s="573"/>
      <c r="C14" s="574"/>
      <c r="D14" s="574"/>
      <c r="E14" s="574"/>
      <c r="F14" s="574"/>
      <c r="G14" s="574"/>
      <c r="H14" s="574"/>
      <c r="I14" s="574"/>
      <c r="J14" s="575"/>
      <c r="K14" s="146"/>
      <c r="L14" s="147"/>
      <c r="M14" s="147"/>
      <c r="N14" s="148"/>
      <c r="O14" s="149"/>
      <c r="P14" s="149"/>
      <c r="Q14" s="150"/>
      <c r="R14" s="151"/>
      <c r="S14" s="152"/>
      <c r="T14" s="153"/>
      <c r="U14" s="154"/>
      <c r="V14" s="155"/>
    </row>
    <row r="15" spans="1:26" ht="21.75" customHeight="1">
      <c r="A15" s="24"/>
      <c r="B15" s="143"/>
      <c r="C15" s="144"/>
      <c r="D15" s="144"/>
      <c r="E15" s="144"/>
      <c r="F15" s="144"/>
      <c r="G15" s="144"/>
      <c r="H15" s="144"/>
      <c r="I15" s="144"/>
      <c r="J15" s="145"/>
      <c r="K15" s="146"/>
      <c r="L15" s="147"/>
      <c r="M15" s="147"/>
      <c r="N15" s="148"/>
      <c r="O15" s="149"/>
      <c r="P15" s="149"/>
      <c r="Q15" s="150"/>
      <c r="R15" s="151"/>
      <c r="S15" s="152"/>
      <c r="T15" s="153"/>
      <c r="U15" s="154"/>
      <c r="V15" s="155"/>
    </row>
    <row r="16" spans="1:26" ht="21.75" customHeight="1">
      <c r="A16" s="24"/>
      <c r="B16" s="143"/>
      <c r="C16" s="144"/>
      <c r="D16" s="144"/>
      <c r="E16" s="144"/>
      <c r="F16" s="144"/>
      <c r="G16" s="144"/>
      <c r="H16" s="144"/>
      <c r="I16" s="144"/>
      <c r="J16" s="145"/>
      <c r="K16" s="146"/>
      <c r="L16" s="147"/>
      <c r="M16" s="147"/>
      <c r="N16" s="148"/>
      <c r="O16" s="149"/>
      <c r="P16" s="149"/>
      <c r="Q16" s="150"/>
      <c r="R16" s="151"/>
      <c r="S16" s="152"/>
      <c r="T16" s="153"/>
      <c r="U16" s="154"/>
      <c r="V16" s="155"/>
    </row>
    <row r="17" spans="1:28" ht="21.75" customHeight="1">
      <c r="A17" s="24"/>
      <c r="B17" s="651" t="s">
        <v>48</v>
      </c>
      <c r="C17" s="652"/>
      <c r="D17" s="652"/>
      <c r="E17" s="652"/>
      <c r="F17" s="652"/>
      <c r="G17" s="652"/>
      <c r="H17" s="652"/>
      <c r="I17" s="652"/>
      <c r="J17" s="653"/>
      <c r="K17" s="567"/>
      <c r="L17" s="568"/>
      <c r="M17" s="568"/>
      <c r="N17" s="569"/>
      <c r="O17" s="124"/>
      <c r="P17" s="124"/>
      <c r="Q17" s="125"/>
      <c r="R17" s="570"/>
      <c r="S17" s="571"/>
      <c r="T17" s="572"/>
      <c r="U17" s="126"/>
      <c r="V17" s="127"/>
    </row>
    <row r="18" spans="1:28" ht="21.75" customHeight="1">
      <c r="A18" s="24"/>
      <c r="B18" s="640" t="s">
        <v>7</v>
      </c>
      <c r="C18" s="641"/>
      <c r="D18" s="641"/>
      <c r="E18" s="641"/>
      <c r="F18" s="641"/>
      <c r="G18" s="641"/>
      <c r="H18" s="642"/>
      <c r="I18" s="643">
        <v>0</v>
      </c>
      <c r="J18" s="644"/>
      <c r="K18" s="567"/>
      <c r="L18" s="568"/>
      <c r="M18" s="568"/>
      <c r="N18" s="569"/>
      <c r="O18" s="124"/>
      <c r="P18" s="124"/>
      <c r="Q18" s="125"/>
      <c r="R18" s="570"/>
      <c r="S18" s="571"/>
      <c r="T18" s="572"/>
      <c r="U18" s="126"/>
      <c r="V18" s="127"/>
      <c r="X18" s="15" t="s">
        <v>40</v>
      </c>
      <c r="Y18" s="15">
        <v>2565</v>
      </c>
      <c r="Z18" s="15">
        <v>10</v>
      </c>
    </row>
    <row r="19" spans="1:28" ht="21.75" customHeight="1">
      <c r="A19" s="24"/>
      <c r="B19" s="640" t="s">
        <v>8</v>
      </c>
      <c r="C19" s="641"/>
      <c r="D19" s="641"/>
      <c r="E19" s="641"/>
      <c r="F19" s="641"/>
      <c r="G19" s="641"/>
      <c r="H19" s="642"/>
      <c r="I19" s="643">
        <v>0</v>
      </c>
      <c r="J19" s="644"/>
      <c r="K19" s="567"/>
      <c r="L19" s="568"/>
      <c r="M19" s="568"/>
      <c r="N19" s="569"/>
      <c r="O19" s="71"/>
      <c r="P19" s="71"/>
      <c r="Q19" s="72"/>
      <c r="R19" s="570"/>
      <c r="S19" s="571"/>
      <c r="T19" s="572"/>
      <c r="U19" s="126"/>
      <c r="V19" s="127"/>
    </row>
    <row r="20" spans="1:28" ht="21.75" customHeight="1">
      <c r="A20" s="24"/>
      <c r="B20" s="640" t="s">
        <v>9</v>
      </c>
      <c r="C20" s="641"/>
      <c r="D20" s="641"/>
      <c r="E20" s="641"/>
      <c r="F20" s="641"/>
      <c r="G20" s="641"/>
      <c r="H20" s="642"/>
      <c r="I20" s="643">
        <v>7</v>
      </c>
      <c r="J20" s="644"/>
      <c r="K20" s="567"/>
      <c r="L20" s="568"/>
      <c r="M20" s="568"/>
      <c r="N20" s="569"/>
      <c r="O20" s="128"/>
      <c r="P20" s="128"/>
      <c r="Q20" s="129"/>
      <c r="R20" s="570"/>
      <c r="S20" s="571"/>
      <c r="T20" s="572"/>
      <c r="U20" s="126"/>
      <c r="V20" s="127"/>
      <c r="Z20" s="15">
        <v>14</v>
      </c>
      <c r="AA20" s="69"/>
      <c r="AB20" s="68"/>
    </row>
    <row r="21" spans="1:28" ht="21.75" customHeight="1">
      <c r="A21" s="25"/>
      <c r="B21" s="640" t="s">
        <v>10</v>
      </c>
      <c r="C21" s="641"/>
      <c r="D21" s="641"/>
      <c r="E21" s="641"/>
      <c r="F21" s="641"/>
      <c r="G21" s="641"/>
      <c r="H21" s="642"/>
      <c r="I21" s="643">
        <v>7</v>
      </c>
      <c r="J21" s="644"/>
      <c r="K21" s="567"/>
      <c r="L21" s="568"/>
      <c r="M21" s="568"/>
      <c r="N21" s="569"/>
      <c r="O21" s="130"/>
      <c r="P21" s="130"/>
      <c r="Q21" s="131"/>
      <c r="R21" s="570"/>
      <c r="S21" s="571"/>
      <c r="T21" s="572"/>
      <c r="U21" s="132"/>
      <c r="V21" s="133"/>
      <c r="Z21" s="15">
        <v>15</v>
      </c>
    </row>
    <row r="22" spans="1:28" s="5" customFormat="1" ht="21.75" customHeight="1">
      <c r="A22" s="9"/>
      <c r="B22" s="675" t="s">
        <v>72</v>
      </c>
      <c r="C22" s="676"/>
      <c r="D22" s="676"/>
      <c r="E22" s="676"/>
      <c r="F22" s="676"/>
      <c r="G22" s="676"/>
      <c r="H22" s="676"/>
      <c r="I22" s="676"/>
      <c r="J22" s="676"/>
      <c r="K22" s="676"/>
      <c r="L22" s="676"/>
      <c r="M22" s="676"/>
      <c r="N22" s="676"/>
      <c r="O22" s="676"/>
      <c r="P22" s="676"/>
      <c r="Q22" s="677"/>
      <c r="R22" s="654">
        <f>SUM(R13:R21)</f>
        <v>0</v>
      </c>
      <c r="S22" s="655"/>
      <c r="T22" s="656"/>
      <c r="U22" s="657"/>
      <c r="V22" s="658"/>
    </row>
    <row r="23" spans="1:28" s="5" customFormat="1" ht="21.75" customHeight="1">
      <c r="A23" s="9"/>
      <c r="B23" s="678" t="s">
        <v>71</v>
      </c>
      <c r="C23" s="679"/>
      <c r="D23" s="679"/>
      <c r="E23" s="679"/>
      <c r="F23" s="680"/>
      <c r="G23" s="678" t="str">
        <f>BAHTTEXT(R23)</f>
        <v>ศูนย์บาทถ้วน</v>
      </c>
      <c r="H23" s="679"/>
      <c r="I23" s="679"/>
      <c r="J23" s="679"/>
      <c r="K23" s="679"/>
      <c r="L23" s="679"/>
      <c r="M23" s="679"/>
      <c r="N23" s="679"/>
      <c r="O23" s="679"/>
      <c r="P23" s="679"/>
      <c r="Q23" s="680"/>
      <c r="R23" s="654">
        <f>FLOOR(R22,1)</f>
        <v>0</v>
      </c>
      <c r="S23" s="655"/>
      <c r="T23" s="656"/>
      <c r="U23" s="159"/>
      <c r="V23" s="156"/>
      <c r="W23" s="160"/>
      <c r="AA23" s="160">
        <f>R23</f>
        <v>0</v>
      </c>
    </row>
    <row r="24" spans="1:28" s="5" customFormat="1" ht="21.75" customHeight="1">
      <c r="A24" s="11"/>
      <c r="B24" s="659" t="s">
        <v>12</v>
      </c>
      <c r="C24" s="660"/>
      <c r="D24" s="660"/>
      <c r="E24" s="660"/>
      <c r="F24" s="661"/>
      <c r="G24" s="681"/>
      <c r="H24" s="682"/>
      <c r="I24" s="683"/>
      <c r="J24" s="665" t="s">
        <v>13</v>
      </c>
      <c r="K24" s="665"/>
      <c r="L24" s="665"/>
      <c r="M24" s="665"/>
      <c r="N24" s="162"/>
      <c r="O24" s="162"/>
      <c r="P24" s="162"/>
      <c r="Q24" s="162"/>
      <c r="R24" s="162"/>
      <c r="S24" s="162"/>
      <c r="T24" s="162"/>
      <c r="U24" s="162"/>
      <c r="V24" s="163"/>
    </row>
    <row r="25" spans="1:28" s="5" customFormat="1" ht="21.75" customHeight="1" thickBot="1">
      <c r="A25" s="10"/>
      <c r="B25" s="659" t="s">
        <v>14</v>
      </c>
      <c r="C25" s="660"/>
      <c r="D25" s="660"/>
      <c r="E25" s="660"/>
      <c r="F25" s="661"/>
      <c r="G25" s="666"/>
      <c r="H25" s="667"/>
      <c r="I25" s="668"/>
      <c r="J25" s="662" t="s">
        <v>15</v>
      </c>
      <c r="K25" s="663"/>
      <c r="L25" s="663"/>
      <c r="M25" s="664"/>
      <c r="N25" s="162"/>
      <c r="O25" s="162"/>
      <c r="P25" s="162"/>
      <c r="Q25" s="162"/>
      <c r="R25" s="162"/>
      <c r="S25" s="162"/>
      <c r="T25" s="162"/>
      <c r="U25" s="162"/>
      <c r="V25" s="163"/>
    </row>
    <row r="26" spans="1:28" s="81" customFormat="1" ht="21.75" customHeight="1" thickTop="1">
      <c r="A26" s="82"/>
      <c r="B26" s="141"/>
      <c r="C26" s="141"/>
      <c r="D26" s="141"/>
      <c r="E26" s="141"/>
      <c r="F26" s="141"/>
      <c r="G26" s="141"/>
      <c r="H26" s="141"/>
      <c r="I26" s="141"/>
      <c r="J26" s="38"/>
      <c r="K26" s="38"/>
      <c r="L26" s="38"/>
      <c r="M26" s="79"/>
      <c r="N26" s="83"/>
      <c r="P26" s="79"/>
      <c r="Q26" s="79"/>
      <c r="R26" s="79"/>
      <c r="S26" s="79"/>
      <c r="T26" s="79"/>
      <c r="U26" s="79"/>
      <c r="V26" s="79"/>
    </row>
    <row r="27" spans="1:28" s="81" customFormat="1" ht="21.75" customHeight="1">
      <c r="A27" s="82"/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83"/>
      <c r="P27" s="79"/>
      <c r="Q27" s="79"/>
      <c r="R27" s="79"/>
      <c r="S27" s="79"/>
      <c r="T27" s="79"/>
      <c r="U27" s="79"/>
      <c r="V27" s="79"/>
    </row>
    <row r="28" spans="1:28" s="81" customFormat="1" ht="21.75" customHeight="1">
      <c r="A28" s="549" t="s">
        <v>67</v>
      </c>
      <c r="B28" s="549"/>
      <c r="C28" s="549"/>
      <c r="D28" s="549"/>
      <c r="E28" s="549"/>
      <c r="F28" s="549"/>
      <c r="G28" s="549"/>
      <c r="H28" s="549"/>
      <c r="I28" s="549"/>
      <c r="J28" s="549"/>
      <c r="K28" s="549"/>
      <c r="L28" s="549"/>
      <c r="M28" s="549"/>
      <c r="N28" s="549"/>
      <c r="O28" s="549"/>
      <c r="P28" s="549"/>
      <c r="Q28" s="549"/>
      <c r="R28" s="549"/>
      <c r="S28" s="549"/>
      <c r="T28" s="549"/>
      <c r="U28" s="549"/>
      <c r="V28" s="549"/>
    </row>
    <row r="29" spans="1:28" s="81" customFormat="1" ht="18" customHeight="1">
      <c r="A29" s="549" t="s">
        <v>731</v>
      </c>
      <c r="B29" s="549"/>
      <c r="C29" s="549"/>
      <c r="D29" s="549"/>
      <c r="E29" s="549"/>
      <c r="F29" s="549"/>
      <c r="G29" s="549"/>
      <c r="H29" s="549"/>
      <c r="I29" s="549"/>
      <c r="J29" s="549"/>
      <c r="K29" s="549"/>
      <c r="L29" s="549"/>
      <c r="M29" s="549"/>
      <c r="N29" s="549"/>
      <c r="O29" s="549"/>
      <c r="P29" s="549"/>
      <c r="Q29" s="549"/>
      <c r="R29" s="549"/>
      <c r="S29" s="549"/>
      <c r="T29" s="549"/>
      <c r="U29" s="549"/>
      <c r="V29" s="549"/>
    </row>
    <row r="30" spans="1:28" s="80" customFormat="1" ht="21.75" customHeight="1">
      <c r="A30" s="549" t="s">
        <v>732</v>
      </c>
      <c r="B30" s="549"/>
      <c r="C30" s="549"/>
      <c r="D30" s="549"/>
      <c r="E30" s="549"/>
      <c r="F30" s="549"/>
      <c r="G30" s="549"/>
      <c r="H30" s="549"/>
      <c r="I30" s="549"/>
      <c r="J30" s="549"/>
      <c r="K30" s="549"/>
      <c r="L30" s="549"/>
      <c r="M30" s="549"/>
      <c r="N30" s="549"/>
      <c r="O30" s="549"/>
      <c r="P30" s="549"/>
      <c r="Q30" s="549"/>
      <c r="R30" s="549"/>
      <c r="S30" s="549"/>
      <c r="T30" s="549"/>
      <c r="U30" s="549"/>
      <c r="V30" s="549"/>
    </row>
    <row r="31" spans="1:28" s="81" customFormat="1" ht="21.75" customHeight="1">
      <c r="A31" s="549"/>
      <c r="B31" s="549"/>
      <c r="C31" s="549"/>
      <c r="D31" s="549"/>
      <c r="E31" s="549"/>
      <c r="F31" s="549"/>
      <c r="G31" s="549"/>
      <c r="H31" s="549"/>
      <c r="I31" s="549"/>
      <c r="J31" s="549"/>
      <c r="K31" s="549"/>
      <c r="L31" s="549"/>
      <c r="M31" s="549"/>
      <c r="N31" s="549"/>
      <c r="O31" s="549"/>
      <c r="P31" s="549"/>
      <c r="Q31" s="549"/>
      <c r="R31" s="549"/>
      <c r="S31" s="549"/>
      <c r="T31" s="549"/>
      <c r="U31" s="549"/>
      <c r="V31" s="549"/>
    </row>
    <row r="32" spans="1:28" s="81" customFormat="1" ht="18" customHeight="1">
      <c r="A32" s="549"/>
      <c r="B32" s="549"/>
      <c r="C32" s="549"/>
      <c r="D32" s="549"/>
      <c r="E32" s="549"/>
      <c r="F32" s="549"/>
      <c r="G32" s="549"/>
      <c r="H32" s="549"/>
      <c r="I32" s="549"/>
      <c r="J32" s="549"/>
      <c r="K32" s="549"/>
      <c r="L32" s="549"/>
      <c r="M32" s="549"/>
      <c r="N32" s="549"/>
      <c r="O32" s="549"/>
      <c r="P32" s="549"/>
      <c r="Q32" s="549"/>
      <c r="R32" s="549"/>
      <c r="S32" s="549"/>
      <c r="T32" s="549"/>
      <c r="U32" s="549"/>
      <c r="V32" s="549"/>
    </row>
    <row r="33" spans="1:26" s="80" customFormat="1" ht="21.75" customHeight="1">
      <c r="A33" s="549"/>
      <c r="B33" s="549"/>
      <c r="C33" s="549"/>
      <c r="D33" s="549"/>
      <c r="E33" s="549"/>
      <c r="F33" s="549"/>
      <c r="G33" s="549"/>
      <c r="H33" s="549"/>
      <c r="I33" s="549"/>
      <c r="J33" s="549"/>
      <c r="K33" s="549"/>
      <c r="L33" s="549"/>
      <c r="M33" s="549"/>
      <c r="N33" s="549"/>
      <c r="O33" s="549"/>
      <c r="P33" s="549"/>
      <c r="Q33" s="549"/>
      <c r="R33" s="549"/>
      <c r="S33" s="549"/>
      <c r="T33" s="549"/>
      <c r="U33" s="549"/>
      <c r="V33" s="549"/>
    </row>
    <row r="34" spans="1:26" s="80" customFormat="1" ht="21.75" customHeight="1">
      <c r="A34" s="549"/>
      <c r="B34" s="549"/>
      <c r="C34" s="549"/>
      <c r="D34" s="549"/>
      <c r="E34" s="549"/>
      <c r="F34" s="549"/>
      <c r="G34" s="549"/>
      <c r="H34" s="549"/>
      <c r="I34" s="549"/>
      <c r="J34" s="549"/>
      <c r="K34" s="549"/>
      <c r="L34" s="549"/>
      <c r="M34" s="549"/>
      <c r="N34" s="549"/>
      <c r="O34" s="549"/>
      <c r="P34" s="549"/>
      <c r="Q34" s="549"/>
      <c r="R34" s="549"/>
      <c r="S34" s="549"/>
      <c r="T34" s="549"/>
      <c r="U34" s="549"/>
      <c r="V34" s="549"/>
    </row>
    <row r="35" spans="1:26" s="81" customFormat="1" ht="21.75" customHeight="1">
      <c r="A35" s="82"/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83"/>
      <c r="P35" s="79"/>
      <c r="Q35" s="79"/>
      <c r="R35" s="79"/>
      <c r="S35" s="79"/>
      <c r="T35" s="79"/>
      <c r="U35" s="79"/>
      <c r="V35" s="79"/>
    </row>
    <row r="36" spans="1:26" s="81" customFormat="1" ht="21.75" customHeight="1">
      <c r="A36" s="82"/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83"/>
      <c r="P36" s="79"/>
      <c r="Q36" s="79"/>
      <c r="R36" s="79"/>
      <c r="S36" s="79"/>
      <c r="T36" s="79"/>
      <c r="U36" s="79"/>
      <c r="V36" s="79"/>
    </row>
    <row r="37" spans="1:26" s="81" customFormat="1" ht="21.75" customHeight="1">
      <c r="A37" s="82"/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83"/>
      <c r="P37" s="79"/>
      <c r="Q37" s="79"/>
      <c r="R37" s="79"/>
      <c r="S37" s="79"/>
      <c r="T37" s="79"/>
      <c r="U37" s="79"/>
      <c r="V37" s="79"/>
    </row>
    <row r="38" spans="1:26" s="81" customFormat="1" ht="21.75" customHeight="1">
      <c r="A38" s="82"/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83"/>
      <c r="P38" s="79"/>
      <c r="Q38" s="79"/>
      <c r="R38" s="79"/>
      <c r="S38" s="79"/>
      <c r="T38" s="79"/>
      <c r="U38" s="79"/>
      <c r="V38" s="79"/>
    </row>
    <row r="39" spans="1:26" s="81" customFormat="1" ht="21.75" customHeight="1">
      <c r="A39" s="82"/>
      <c r="B39" s="549"/>
      <c r="C39" s="549"/>
      <c r="D39" s="549"/>
      <c r="E39" s="549"/>
      <c r="F39" s="549"/>
      <c r="G39" s="549"/>
      <c r="H39" s="549"/>
      <c r="I39" s="549"/>
      <c r="J39" s="549"/>
      <c r="K39" s="549"/>
      <c r="L39" s="549"/>
      <c r="M39" s="79"/>
      <c r="N39" s="83"/>
      <c r="P39" s="79"/>
      <c r="Q39" s="79"/>
      <c r="R39" s="79"/>
      <c r="S39" s="79"/>
      <c r="T39" s="79"/>
      <c r="U39" s="79"/>
      <c r="V39" s="79"/>
    </row>
    <row r="40" spans="1:26" ht="18.75" customHeight="1">
      <c r="U40" s="50"/>
      <c r="V40" s="50" t="s">
        <v>53</v>
      </c>
    </row>
    <row r="41" spans="1:26" ht="21.75" customHeight="1">
      <c r="A41" s="669" t="s">
        <v>24</v>
      </c>
      <c r="B41" s="669"/>
      <c r="C41" s="669"/>
      <c r="D41" s="669"/>
      <c r="E41" s="669"/>
      <c r="F41" s="669"/>
      <c r="G41" s="669"/>
      <c r="H41" s="669"/>
      <c r="I41" s="669"/>
      <c r="J41" s="669"/>
      <c r="K41" s="669"/>
      <c r="L41" s="669"/>
      <c r="M41" s="669"/>
      <c r="N41" s="669"/>
      <c r="O41" s="669"/>
      <c r="P41" s="669"/>
      <c r="Q41" s="669"/>
      <c r="R41" s="669"/>
      <c r="S41" s="669"/>
      <c r="T41" s="669"/>
      <c r="U41" s="669"/>
      <c r="V41" s="669"/>
    </row>
    <row r="42" spans="1:26" ht="21.75" customHeight="1">
      <c r="A42" s="582" t="s">
        <v>25</v>
      </c>
      <c r="B42" s="582"/>
      <c r="C42" s="582"/>
      <c r="D42" s="582"/>
      <c r="E42" s="16" t="s">
        <v>56</v>
      </c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</row>
    <row r="43" spans="1:26" ht="21.75" customHeight="1">
      <c r="A43" s="582" t="s">
        <v>26</v>
      </c>
      <c r="B43" s="582"/>
      <c r="C43" s="582"/>
      <c r="D43" s="17"/>
      <c r="E43" s="16" t="s">
        <v>57</v>
      </c>
      <c r="F43" s="16"/>
      <c r="G43" s="16"/>
      <c r="H43" s="16"/>
      <c r="I43" s="16"/>
      <c r="J43" s="636"/>
      <c r="K43" s="636"/>
      <c r="L43" s="636"/>
      <c r="M43" s="636"/>
      <c r="N43" s="636"/>
      <c r="O43" s="636"/>
      <c r="P43" s="636"/>
      <c r="Q43" s="636"/>
      <c r="R43" s="636"/>
      <c r="S43" s="636"/>
      <c r="T43" s="636"/>
      <c r="U43" s="16"/>
      <c r="V43" s="16"/>
    </row>
    <row r="44" spans="1:26" ht="21.75" customHeight="1">
      <c r="A44" s="582" t="s">
        <v>27</v>
      </c>
      <c r="B44" s="582"/>
      <c r="C44" s="582"/>
      <c r="D44" s="17"/>
      <c r="E44" s="587"/>
      <c r="F44" s="587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Z44" s="15">
        <v>1</v>
      </c>
    </row>
    <row r="45" spans="1:26" ht="21.75" customHeight="1">
      <c r="A45" s="582" t="s">
        <v>28</v>
      </c>
      <c r="B45" s="582"/>
      <c r="C45" s="582"/>
      <c r="D45" s="582"/>
      <c r="E45" s="582"/>
      <c r="F45" s="635" t="s">
        <v>0</v>
      </c>
      <c r="G45" s="635"/>
      <c r="H45" s="635"/>
      <c r="I45" s="635"/>
      <c r="J45" s="635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X45" s="15" t="s">
        <v>29</v>
      </c>
      <c r="Y45" s="15">
        <v>2557</v>
      </c>
      <c r="Z45" s="15">
        <v>2</v>
      </c>
    </row>
    <row r="46" spans="1:26" ht="21.75" customHeight="1">
      <c r="A46" s="19" t="s">
        <v>30</v>
      </c>
      <c r="B46" s="19"/>
      <c r="C46" s="19"/>
      <c r="D46" s="19"/>
      <c r="E46" s="19"/>
      <c r="F46" s="19"/>
      <c r="G46" s="17"/>
      <c r="H46" s="17">
        <v>1</v>
      </c>
      <c r="I46" s="20"/>
      <c r="J46" s="583" t="s">
        <v>21</v>
      </c>
      <c r="K46" s="583"/>
      <c r="L46" s="49" t="s">
        <v>58</v>
      </c>
      <c r="M46" s="21"/>
      <c r="N46" s="17"/>
      <c r="O46" s="17"/>
      <c r="P46" s="17"/>
      <c r="Q46" s="17"/>
      <c r="R46" s="17"/>
      <c r="S46" s="17"/>
      <c r="T46" s="17"/>
      <c r="U46" s="17"/>
      <c r="V46" s="17"/>
      <c r="X46" s="15" t="s">
        <v>31</v>
      </c>
      <c r="Y46" s="15">
        <v>2558</v>
      </c>
      <c r="Z46" s="15">
        <v>3</v>
      </c>
    </row>
    <row r="47" spans="1:26" s="44" customFormat="1" ht="21.75" customHeight="1">
      <c r="A47" s="41" t="s">
        <v>32</v>
      </c>
      <c r="B47" s="41"/>
      <c r="C47" s="41"/>
      <c r="D47" s="41"/>
      <c r="E47" s="41"/>
      <c r="F47" s="553">
        <v>15</v>
      </c>
      <c r="G47" s="553"/>
      <c r="H47" s="584" t="s">
        <v>33</v>
      </c>
      <c r="I47" s="584"/>
      <c r="J47" s="42"/>
      <c r="K47" s="553" t="s">
        <v>35</v>
      </c>
      <c r="L47" s="553"/>
      <c r="M47" s="553"/>
      <c r="N47" s="553"/>
      <c r="O47" s="43"/>
      <c r="P47" s="584" t="s">
        <v>34</v>
      </c>
      <c r="Q47" s="584"/>
      <c r="R47" s="41"/>
      <c r="S47" s="553">
        <v>2557</v>
      </c>
      <c r="T47" s="553"/>
      <c r="U47" s="43"/>
      <c r="V47" s="42"/>
      <c r="X47" s="44" t="s">
        <v>35</v>
      </c>
      <c r="Y47" s="44">
        <v>2559</v>
      </c>
      <c r="Z47" s="44">
        <v>4</v>
      </c>
    </row>
    <row r="48" spans="1:26" ht="21.75" customHeight="1">
      <c r="A48" s="670" t="s">
        <v>54</v>
      </c>
      <c r="B48" s="670"/>
      <c r="C48" s="670"/>
      <c r="D48" s="670"/>
      <c r="E48" s="670"/>
      <c r="F48" s="670"/>
      <c r="G48" s="670"/>
      <c r="H48" s="670"/>
      <c r="I48" s="670"/>
      <c r="J48" s="670"/>
      <c r="K48" s="670"/>
      <c r="L48" s="670"/>
      <c r="M48" s="670"/>
      <c r="N48" s="670"/>
      <c r="O48" s="670"/>
      <c r="P48" s="670"/>
      <c r="Q48" s="670"/>
      <c r="R48" s="670"/>
      <c r="S48" s="670"/>
      <c r="T48" s="670"/>
      <c r="U48" s="670"/>
      <c r="V48" s="38"/>
    </row>
    <row r="49" spans="1:22" s="81" customFormat="1" ht="15" customHeight="1">
      <c r="A49" s="38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</row>
    <row r="50" spans="1:22" s="81" customFormat="1" ht="21.75" customHeight="1">
      <c r="A50" s="82"/>
      <c r="B50" s="549" t="s">
        <v>55</v>
      </c>
      <c r="C50" s="549"/>
      <c r="D50" s="549"/>
      <c r="E50" s="549"/>
      <c r="F50" s="549"/>
      <c r="G50" s="549"/>
      <c r="H50" s="549"/>
      <c r="I50" s="549"/>
      <c r="J50" s="549"/>
      <c r="K50" s="549"/>
      <c r="L50" s="549"/>
      <c r="M50" s="79"/>
      <c r="N50" s="83" t="s">
        <v>43</v>
      </c>
      <c r="P50" s="79"/>
      <c r="Q50" s="79"/>
      <c r="R50" s="79"/>
      <c r="S50" s="79"/>
      <c r="T50" s="79"/>
      <c r="U50" s="79"/>
      <c r="V50" s="79"/>
    </row>
    <row r="51" spans="1:22" s="81" customFormat="1" ht="18" customHeight="1">
      <c r="A51" s="82"/>
      <c r="B51" s="549" t="s">
        <v>59</v>
      </c>
      <c r="C51" s="549"/>
      <c r="D51" s="549"/>
      <c r="E51" s="549"/>
      <c r="F51" s="549"/>
      <c r="G51" s="549"/>
      <c r="H51" s="549"/>
      <c r="I51" s="549"/>
      <c r="J51" s="549"/>
      <c r="K51" s="549"/>
      <c r="M51" s="38"/>
      <c r="N51" s="38"/>
      <c r="O51" s="38"/>
      <c r="P51" s="38"/>
      <c r="Q51" s="38"/>
      <c r="R51" s="38"/>
      <c r="S51" s="38"/>
      <c r="T51" s="38"/>
      <c r="U51" s="38"/>
      <c r="V51" s="38"/>
    </row>
    <row r="52" spans="1:22" s="81" customFormat="1" ht="15" customHeight="1">
      <c r="A52" s="82"/>
      <c r="B52" s="38"/>
      <c r="C52" s="38"/>
      <c r="D52" s="38"/>
      <c r="E52" s="38"/>
      <c r="F52" s="38"/>
      <c r="G52" s="38"/>
      <c r="H52" s="38"/>
      <c r="I52" s="38"/>
      <c r="J52" s="38"/>
      <c r="K52" s="38"/>
      <c r="M52" s="38"/>
      <c r="N52" s="38"/>
      <c r="O52" s="38"/>
      <c r="P52" s="38"/>
      <c r="Q52" s="38"/>
      <c r="R52" s="38"/>
      <c r="S52" s="38"/>
      <c r="T52" s="38"/>
      <c r="U52" s="38"/>
      <c r="V52" s="38"/>
    </row>
    <row r="53" spans="1:22" s="81" customFormat="1" ht="21.75" customHeight="1">
      <c r="A53" s="82"/>
      <c r="B53" s="549" t="s">
        <v>55</v>
      </c>
      <c r="C53" s="549"/>
      <c r="D53" s="549"/>
      <c r="E53" s="549"/>
      <c r="F53" s="549"/>
      <c r="G53" s="549"/>
      <c r="H53" s="549"/>
      <c r="I53" s="549"/>
      <c r="J53" s="549"/>
      <c r="K53" s="549"/>
      <c r="L53" s="549"/>
      <c r="M53" s="79"/>
      <c r="N53" s="83" t="s">
        <v>44</v>
      </c>
      <c r="P53" s="79"/>
      <c r="Q53" s="79"/>
      <c r="R53" s="79"/>
      <c r="S53" s="79"/>
      <c r="T53" s="79"/>
      <c r="U53" s="79"/>
      <c r="V53" s="79"/>
    </row>
    <row r="54" spans="1:22" s="81" customFormat="1" ht="18" customHeight="1">
      <c r="A54" s="82"/>
      <c r="B54" s="549" t="s">
        <v>60</v>
      </c>
      <c r="C54" s="549"/>
      <c r="D54" s="549"/>
      <c r="E54" s="549"/>
      <c r="F54" s="549"/>
      <c r="G54" s="549"/>
      <c r="H54" s="549"/>
      <c r="I54" s="549"/>
      <c r="J54" s="549"/>
      <c r="K54" s="549"/>
      <c r="L54" s="549"/>
      <c r="M54" s="38"/>
      <c r="N54" s="38"/>
      <c r="O54" s="38"/>
      <c r="P54" s="38"/>
      <c r="Q54" s="38"/>
      <c r="R54" s="38"/>
      <c r="S54" s="38"/>
      <c r="T54" s="38"/>
      <c r="U54" s="38"/>
      <c r="V54" s="38"/>
    </row>
    <row r="55" spans="1:22" s="81" customFormat="1" ht="15" customHeight="1">
      <c r="A55" s="82"/>
      <c r="B55" s="38"/>
      <c r="C55" s="38"/>
      <c r="D55" s="38"/>
      <c r="E55" s="38"/>
      <c r="F55" s="38"/>
      <c r="G55" s="38"/>
      <c r="H55" s="38"/>
      <c r="I55" s="38"/>
      <c r="J55" s="38"/>
      <c r="K55" s="38"/>
      <c r="M55" s="38"/>
      <c r="N55" s="38"/>
      <c r="O55" s="38"/>
      <c r="P55" s="38"/>
      <c r="Q55" s="38"/>
      <c r="R55" s="38"/>
      <c r="S55" s="38"/>
      <c r="T55" s="38"/>
      <c r="U55" s="38"/>
      <c r="V55" s="38"/>
    </row>
    <row r="56" spans="1:22" s="81" customFormat="1" ht="21.75" customHeight="1">
      <c r="A56" s="82"/>
      <c r="B56" s="549" t="s">
        <v>55</v>
      </c>
      <c r="C56" s="549"/>
      <c r="D56" s="549"/>
      <c r="E56" s="549"/>
      <c r="F56" s="549"/>
      <c r="G56" s="549"/>
      <c r="H56" s="549"/>
      <c r="I56" s="549"/>
      <c r="J56" s="549"/>
      <c r="K56" s="549"/>
      <c r="L56" s="549"/>
      <c r="M56" s="79"/>
      <c r="N56" s="83" t="s">
        <v>44</v>
      </c>
      <c r="P56" s="79"/>
      <c r="Q56" s="79"/>
      <c r="R56" s="79"/>
      <c r="S56" s="79"/>
      <c r="T56" s="79"/>
      <c r="U56" s="79"/>
      <c r="V56" s="79"/>
    </row>
    <row r="57" spans="1:22" s="81" customFormat="1" ht="18" customHeight="1">
      <c r="A57" s="82"/>
      <c r="B57" s="549" t="s">
        <v>61</v>
      </c>
      <c r="C57" s="549"/>
      <c r="D57" s="549"/>
      <c r="E57" s="549"/>
      <c r="F57" s="549"/>
      <c r="G57" s="549"/>
      <c r="H57" s="549"/>
      <c r="I57" s="549"/>
      <c r="J57" s="549"/>
      <c r="K57" s="549"/>
      <c r="L57" s="549"/>
      <c r="M57" s="38"/>
      <c r="N57" s="38"/>
      <c r="O57" s="38"/>
      <c r="P57" s="38"/>
      <c r="Q57" s="38"/>
      <c r="R57" s="38"/>
      <c r="S57" s="38"/>
      <c r="T57" s="38"/>
      <c r="U57" s="38"/>
      <c r="V57" s="38"/>
    </row>
    <row r="58" spans="1:22" s="81" customFormat="1" ht="15" customHeight="1">
      <c r="A58" s="82"/>
      <c r="B58" s="38"/>
      <c r="C58" s="38"/>
      <c r="D58" s="38"/>
      <c r="E58" s="38"/>
      <c r="F58" s="38"/>
      <c r="G58" s="38"/>
      <c r="H58" s="38"/>
      <c r="I58" s="38"/>
      <c r="J58" s="38"/>
      <c r="K58" s="38"/>
      <c r="M58" s="38"/>
      <c r="N58" s="38"/>
      <c r="O58" s="38"/>
      <c r="P58" s="38"/>
      <c r="Q58" s="38"/>
      <c r="R58" s="38"/>
      <c r="S58" s="38"/>
      <c r="T58" s="38"/>
      <c r="U58" s="38"/>
      <c r="V58" s="38"/>
    </row>
    <row r="59" spans="1:22" s="81" customFormat="1" ht="21.75" customHeight="1">
      <c r="A59" s="82"/>
      <c r="B59" s="549" t="s">
        <v>55</v>
      </c>
      <c r="C59" s="549"/>
      <c r="D59" s="549"/>
      <c r="E59" s="549"/>
      <c r="F59" s="549"/>
      <c r="G59" s="549"/>
      <c r="H59" s="549"/>
      <c r="I59" s="549"/>
      <c r="J59" s="549"/>
      <c r="K59" s="549"/>
      <c r="L59" s="549"/>
      <c r="M59" s="79"/>
      <c r="N59" s="83" t="s">
        <v>44</v>
      </c>
      <c r="P59" s="79"/>
      <c r="Q59" s="79"/>
      <c r="R59" s="79"/>
      <c r="S59" s="79"/>
      <c r="T59" s="79"/>
      <c r="U59" s="79"/>
      <c r="V59" s="79"/>
    </row>
    <row r="60" spans="1:22" s="81" customFormat="1" ht="18" customHeight="1">
      <c r="A60" s="82"/>
      <c r="B60" s="549" t="s">
        <v>62</v>
      </c>
      <c r="C60" s="549"/>
      <c r="D60" s="549"/>
      <c r="E60" s="549"/>
      <c r="F60" s="549"/>
      <c r="G60" s="549"/>
      <c r="H60" s="549"/>
      <c r="I60" s="549"/>
      <c r="J60" s="549"/>
      <c r="K60" s="549"/>
      <c r="L60" s="549"/>
      <c r="M60" s="38"/>
      <c r="N60" s="38"/>
      <c r="O60" s="38"/>
      <c r="P60" s="38"/>
      <c r="Q60" s="38"/>
      <c r="R60" s="38"/>
      <c r="S60" s="38"/>
      <c r="T60" s="38"/>
      <c r="U60" s="38"/>
      <c r="V60" s="38"/>
    </row>
    <row r="61" spans="1:22" s="81" customFormat="1" ht="15" customHeight="1">
      <c r="A61" s="82"/>
      <c r="B61" s="38"/>
      <c r="C61" s="38"/>
      <c r="D61" s="38"/>
      <c r="E61" s="38"/>
      <c r="F61" s="38"/>
      <c r="G61" s="38"/>
      <c r="H61" s="38"/>
      <c r="I61" s="38"/>
      <c r="J61" s="38"/>
      <c r="K61" s="38"/>
      <c r="M61" s="38"/>
      <c r="N61" s="38"/>
      <c r="O61" s="38"/>
      <c r="P61" s="38"/>
      <c r="Q61" s="38"/>
      <c r="R61" s="38"/>
      <c r="S61" s="38"/>
      <c r="T61" s="38"/>
      <c r="U61" s="38"/>
      <c r="V61" s="38"/>
    </row>
    <row r="62" spans="1:22" s="81" customFormat="1" ht="21.75" customHeight="1">
      <c r="A62" s="82"/>
      <c r="B62" s="549" t="s">
        <v>55</v>
      </c>
      <c r="C62" s="549"/>
      <c r="D62" s="549"/>
      <c r="E62" s="549"/>
      <c r="F62" s="549"/>
      <c r="G62" s="549"/>
      <c r="H62" s="549"/>
      <c r="I62" s="549"/>
      <c r="J62" s="549"/>
      <c r="K62" s="549"/>
      <c r="L62" s="549"/>
      <c r="M62" s="79"/>
      <c r="N62" s="83" t="s">
        <v>44</v>
      </c>
      <c r="P62" s="79"/>
      <c r="Q62" s="79"/>
      <c r="R62" s="79"/>
      <c r="S62" s="79"/>
      <c r="T62" s="79"/>
      <c r="U62" s="79"/>
      <c r="V62" s="79"/>
    </row>
    <row r="63" spans="1:22" s="81" customFormat="1" ht="18" customHeight="1">
      <c r="A63" s="82"/>
      <c r="B63" s="549" t="s">
        <v>63</v>
      </c>
      <c r="C63" s="549"/>
      <c r="D63" s="549"/>
      <c r="E63" s="549"/>
      <c r="F63" s="549"/>
      <c r="G63" s="549"/>
      <c r="H63" s="549"/>
      <c r="I63" s="549"/>
      <c r="J63" s="549"/>
      <c r="K63" s="549"/>
      <c r="L63" s="549"/>
      <c r="M63" s="38"/>
      <c r="N63" s="38"/>
      <c r="O63" s="38"/>
      <c r="P63" s="38"/>
      <c r="Q63" s="38"/>
      <c r="R63" s="38"/>
      <c r="S63" s="38"/>
      <c r="T63" s="38"/>
      <c r="U63" s="38"/>
      <c r="V63" s="38"/>
    </row>
    <row r="64" spans="1:22" s="81" customFormat="1" ht="15" customHeight="1">
      <c r="A64" s="82"/>
      <c r="B64" s="38"/>
      <c r="C64" s="38"/>
      <c r="D64" s="38"/>
      <c r="E64" s="38"/>
      <c r="F64" s="38"/>
      <c r="G64" s="38"/>
      <c r="H64" s="38"/>
      <c r="I64" s="38"/>
      <c r="J64" s="38"/>
      <c r="K64" s="38"/>
      <c r="M64" s="38"/>
      <c r="N64" s="38"/>
      <c r="O64" s="38"/>
      <c r="P64" s="38"/>
      <c r="Q64" s="38"/>
      <c r="R64" s="38"/>
      <c r="S64" s="38"/>
      <c r="T64" s="38"/>
      <c r="U64" s="38"/>
      <c r="V64" s="38"/>
    </row>
    <row r="65" spans="1:22" s="81" customFormat="1" ht="21.75" customHeight="1">
      <c r="A65" s="82"/>
      <c r="B65" s="549"/>
      <c r="C65" s="549"/>
      <c r="D65" s="549"/>
      <c r="E65" s="549"/>
      <c r="F65" s="549"/>
      <c r="G65" s="549"/>
      <c r="H65" s="549"/>
      <c r="I65" s="549"/>
      <c r="J65" s="549"/>
      <c r="K65" s="549"/>
      <c r="L65" s="549"/>
      <c r="M65" s="79"/>
      <c r="N65" s="83"/>
      <c r="P65" s="79"/>
      <c r="Q65" s="79"/>
      <c r="R65" s="79"/>
      <c r="S65" s="79"/>
      <c r="T65" s="79"/>
      <c r="U65" s="79"/>
      <c r="V65" s="79"/>
    </row>
    <row r="66" spans="1:22" s="81" customFormat="1" ht="18" customHeight="1">
      <c r="A66" s="82"/>
      <c r="B66" s="549"/>
      <c r="C66" s="549"/>
      <c r="D66" s="549"/>
      <c r="E66" s="549"/>
      <c r="F66" s="549"/>
      <c r="G66" s="549"/>
      <c r="H66" s="549"/>
      <c r="I66" s="549"/>
      <c r="J66" s="549"/>
      <c r="K66" s="549"/>
      <c r="L66" s="549"/>
      <c r="M66" s="38"/>
      <c r="N66" s="38"/>
      <c r="O66" s="38"/>
      <c r="P66" s="38"/>
      <c r="Q66" s="38"/>
      <c r="R66" s="38"/>
      <c r="S66" s="38"/>
      <c r="T66" s="38"/>
      <c r="U66" s="38"/>
      <c r="V66" s="38"/>
    </row>
    <row r="67" spans="1:22" s="81" customFormat="1" ht="15" customHeight="1">
      <c r="A67" s="82"/>
      <c r="B67" s="38"/>
      <c r="C67" s="38"/>
      <c r="D67" s="38"/>
      <c r="E67" s="38"/>
      <c r="F67" s="38"/>
      <c r="G67" s="38"/>
      <c r="H67" s="38"/>
      <c r="I67" s="38"/>
      <c r="J67" s="38"/>
      <c r="K67" s="38"/>
      <c r="M67" s="38"/>
      <c r="N67" s="38"/>
      <c r="O67" s="38"/>
      <c r="P67" s="38"/>
      <c r="Q67" s="38"/>
      <c r="R67" s="38"/>
      <c r="S67" s="38"/>
      <c r="T67" s="38"/>
      <c r="U67" s="38"/>
      <c r="V67" s="38"/>
    </row>
    <row r="68" spans="1:22" s="81" customFormat="1" ht="21.75" customHeight="1">
      <c r="A68" s="82"/>
      <c r="B68" s="549"/>
      <c r="C68" s="549"/>
      <c r="D68" s="549"/>
      <c r="E68" s="549"/>
      <c r="F68" s="549"/>
      <c r="G68" s="549"/>
      <c r="H68" s="549"/>
      <c r="I68" s="549"/>
      <c r="J68" s="549"/>
      <c r="K68" s="549"/>
      <c r="L68" s="549"/>
      <c r="M68" s="79"/>
      <c r="N68" s="83"/>
      <c r="P68" s="79"/>
      <c r="Q68" s="79"/>
      <c r="R68" s="79"/>
      <c r="S68" s="79"/>
      <c r="T68" s="79"/>
      <c r="U68" s="79"/>
      <c r="V68" s="79"/>
    </row>
    <row r="69" spans="1:22" s="81" customFormat="1" ht="18" customHeight="1">
      <c r="A69" s="82"/>
      <c r="B69" s="549"/>
      <c r="C69" s="549"/>
      <c r="D69" s="549"/>
      <c r="E69" s="549"/>
      <c r="F69" s="549"/>
      <c r="G69" s="549"/>
      <c r="H69" s="549"/>
      <c r="I69" s="549"/>
      <c r="J69" s="549"/>
      <c r="K69" s="549"/>
      <c r="L69" s="549"/>
      <c r="M69" s="38"/>
      <c r="N69" s="38"/>
      <c r="O69" s="38"/>
      <c r="P69" s="38"/>
      <c r="Q69" s="38"/>
      <c r="R69" s="38"/>
      <c r="S69" s="38"/>
      <c r="T69" s="38"/>
      <c r="U69" s="38"/>
      <c r="V69" s="38"/>
    </row>
    <row r="70" spans="1:22" s="81" customFormat="1" ht="15" customHeight="1">
      <c r="A70" s="82"/>
      <c r="B70" s="38"/>
      <c r="C70" s="38"/>
      <c r="D70" s="38"/>
      <c r="E70" s="38"/>
      <c r="F70" s="38"/>
      <c r="G70" s="38"/>
      <c r="H70" s="38"/>
      <c r="I70" s="38"/>
      <c r="J70" s="38"/>
      <c r="K70" s="38"/>
      <c r="M70" s="38"/>
      <c r="N70" s="38"/>
      <c r="O70" s="38"/>
      <c r="P70" s="38"/>
      <c r="Q70" s="38"/>
      <c r="R70" s="38"/>
      <c r="S70" s="38"/>
      <c r="T70" s="38"/>
      <c r="U70" s="38"/>
      <c r="V70" s="38"/>
    </row>
    <row r="71" spans="1:22" s="81" customFormat="1" ht="21.75" customHeight="1">
      <c r="A71" s="82"/>
      <c r="B71" s="549"/>
      <c r="C71" s="549"/>
      <c r="D71" s="549"/>
      <c r="E71" s="549"/>
      <c r="F71" s="549"/>
      <c r="G71" s="549"/>
      <c r="H71" s="549"/>
      <c r="I71" s="549"/>
      <c r="J71" s="549"/>
      <c r="K71" s="549"/>
      <c r="L71" s="549"/>
      <c r="M71" s="79"/>
      <c r="N71" s="83"/>
      <c r="P71" s="79"/>
      <c r="Q71" s="79"/>
      <c r="R71" s="79"/>
      <c r="S71" s="79"/>
      <c r="T71" s="79"/>
      <c r="U71" s="79"/>
      <c r="V71" s="79"/>
    </row>
    <row r="72" spans="1:22" s="81" customFormat="1" ht="18" customHeight="1">
      <c r="A72" s="82"/>
      <c r="B72" s="549"/>
      <c r="C72" s="549"/>
      <c r="D72" s="549"/>
      <c r="E72" s="549"/>
      <c r="F72" s="549"/>
      <c r="G72" s="549"/>
      <c r="H72" s="549"/>
      <c r="I72" s="549"/>
      <c r="J72" s="549"/>
      <c r="K72" s="549"/>
      <c r="L72" s="549"/>
      <c r="M72" s="38"/>
      <c r="N72" s="38"/>
      <c r="O72" s="38"/>
      <c r="P72" s="38"/>
      <c r="Q72" s="38"/>
      <c r="R72" s="38"/>
      <c r="S72" s="38"/>
      <c r="T72" s="38"/>
      <c r="U72" s="38"/>
      <c r="V72" s="38"/>
    </row>
    <row r="73" spans="1:22" s="81" customFormat="1" ht="12" customHeight="1">
      <c r="A73" s="82"/>
      <c r="B73" s="38"/>
      <c r="C73" s="38"/>
      <c r="D73" s="38"/>
      <c r="E73" s="38"/>
      <c r="F73" s="38"/>
      <c r="G73" s="38"/>
      <c r="H73" s="38"/>
      <c r="I73" s="38"/>
      <c r="J73" s="38"/>
      <c r="K73" s="38"/>
      <c r="M73" s="38"/>
      <c r="N73" s="38"/>
      <c r="O73" s="38"/>
      <c r="P73" s="38"/>
      <c r="Q73" s="38"/>
      <c r="R73" s="38"/>
      <c r="S73" s="38"/>
      <c r="T73" s="38"/>
      <c r="U73" s="38"/>
      <c r="V73" s="38"/>
    </row>
    <row r="74" spans="1:22" s="81" customFormat="1" ht="21.75" customHeight="1">
      <c r="A74" s="82"/>
      <c r="B74" s="549"/>
      <c r="C74" s="549"/>
      <c r="D74" s="549"/>
      <c r="E74" s="549"/>
      <c r="F74" s="549"/>
      <c r="G74" s="549"/>
      <c r="H74" s="549"/>
      <c r="I74" s="549"/>
      <c r="J74" s="549"/>
      <c r="K74" s="549"/>
      <c r="L74" s="549"/>
      <c r="M74" s="79"/>
      <c r="N74" s="83"/>
      <c r="P74" s="79"/>
      <c r="Q74" s="79"/>
      <c r="R74" s="79"/>
      <c r="S74" s="79"/>
      <c r="T74" s="79"/>
      <c r="U74" s="79"/>
      <c r="V74" s="79"/>
    </row>
    <row r="75" spans="1:22" s="81" customFormat="1" ht="18" customHeight="1">
      <c r="A75" s="82"/>
      <c r="B75" s="549"/>
      <c r="C75" s="549"/>
      <c r="D75" s="549"/>
      <c r="E75" s="549"/>
      <c r="F75" s="549"/>
      <c r="G75" s="549"/>
      <c r="H75" s="549"/>
      <c r="I75" s="549"/>
      <c r="J75" s="549"/>
      <c r="K75" s="549"/>
      <c r="L75" s="549"/>
      <c r="M75" s="38"/>
      <c r="N75" s="38"/>
      <c r="O75" s="38"/>
      <c r="P75" s="38"/>
      <c r="Q75" s="38"/>
      <c r="R75" s="38"/>
      <c r="S75" s="38"/>
      <c r="T75" s="38"/>
      <c r="U75" s="38"/>
      <c r="V75" s="38"/>
    </row>
    <row r="76" spans="1:22" s="81" customFormat="1" ht="12" customHeight="1">
      <c r="A76" s="82"/>
      <c r="B76" s="38"/>
      <c r="C76" s="38"/>
      <c r="D76" s="38"/>
      <c r="E76" s="38"/>
      <c r="F76" s="38"/>
      <c r="G76" s="38"/>
      <c r="H76" s="38"/>
      <c r="I76" s="38"/>
      <c r="J76" s="38"/>
      <c r="K76" s="38"/>
      <c r="M76" s="38"/>
      <c r="N76" s="38"/>
      <c r="O76" s="38"/>
      <c r="P76" s="38"/>
      <c r="Q76" s="38"/>
      <c r="R76" s="38"/>
      <c r="S76" s="38"/>
      <c r="T76" s="38"/>
      <c r="U76" s="38"/>
      <c r="V76" s="38"/>
    </row>
    <row r="77" spans="1:22" s="81" customFormat="1" ht="21.75" customHeight="1">
      <c r="A77" s="82"/>
      <c r="B77" s="549"/>
      <c r="C77" s="549"/>
      <c r="D77" s="549"/>
      <c r="E77" s="549"/>
      <c r="F77" s="549"/>
      <c r="G77" s="549"/>
      <c r="H77" s="549"/>
      <c r="I77" s="549"/>
      <c r="J77" s="549"/>
      <c r="K77" s="549"/>
      <c r="L77" s="549"/>
      <c r="M77" s="79"/>
      <c r="N77" s="83"/>
      <c r="P77" s="79"/>
      <c r="Q77" s="79"/>
      <c r="R77" s="79"/>
      <c r="S77" s="79"/>
      <c r="T77" s="79"/>
      <c r="U77" s="79"/>
      <c r="V77" s="79"/>
    </row>
    <row r="78" spans="1:22" s="81" customFormat="1" ht="18" customHeight="1">
      <c r="A78" s="82"/>
      <c r="B78" s="549"/>
      <c r="C78" s="549"/>
      <c r="D78" s="549"/>
      <c r="E78" s="549"/>
      <c r="F78" s="549"/>
      <c r="G78" s="549"/>
      <c r="H78" s="549"/>
      <c r="I78" s="549"/>
      <c r="J78" s="549"/>
      <c r="K78" s="549"/>
      <c r="L78" s="549"/>
      <c r="M78" s="38"/>
      <c r="N78" s="38"/>
      <c r="O78" s="38"/>
      <c r="P78" s="38"/>
      <c r="Q78" s="38"/>
      <c r="R78" s="38"/>
      <c r="S78" s="38"/>
      <c r="T78" s="38"/>
      <c r="U78" s="38"/>
      <c r="V78" s="38"/>
    </row>
    <row r="79" spans="1:22" s="81" customFormat="1" ht="12" customHeight="1">
      <c r="A79" s="82"/>
      <c r="B79" s="38"/>
      <c r="C79" s="38"/>
      <c r="D79" s="38"/>
      <c r="E79" s="38"/>
      <c r="F79" s="38"/>
      <c r="G79" s="38"/>
      <c r="H79" s="38"/>
      <c r="I79" s="38"/>
      <c r="J79" s="38"/>
      <c r="K79" s="38"/>
      <c r="M79" s="38"/>
      <c r="N79" s="38"/>
      <c r="O79" s="38"/>
      <c r="P79" s="38"/>
      <c r="Q79" s="38"/>
      <c r="R79" s="38"/>
      <c r="S79" s="38"/>
      <c r="T79" s="38"/>
      <c r="U79" s="38"/>
      <c r="V79" s="38"/>
    </row>
    <row r="80" spans="1:22" s="81" customFormat="1" ht="21.75" customHeight="1">
      <c r="A80" s="82"/>
      <c r="B80" s="549"/>
      <c r="C80" s="549"/>
      <c r="D80" s="549"/>
      <c r="E80" s="549"/>
      <c r="F80" s="549"/>
      <c r="G80" s="549"/>
      <c r="H80" s="549"/>
      <c r="I80" s="549"/>
      <c r="J80" s="549"/>
      <c r="K80" s="549"/>
      <c r="L80" s="549"/>
      <c r="M80" s="38"/>
      <c r="N80" s="83"/>
      <c r="P80" s="79"/>
      <c r="Q80" s="79"/>
      <c r="R80" s="79"/>
      <c r="S80" s="79"/>
      <c r="T80" s="79"/>
      <c r="U80" s="79"/>
      <c r="V80" s="79"/>
    </row>
    <row r="81" spans="1:22" s="81" customFormat="1" ht="18" customHeight="1">
      <c r="A81" s="38"/>
      <c r="B81" s="549"/>
      <c r="C81" s="549"/>
      <c r="D81" s="549"/>
      <c r="E81" s="549"/>
      <c r="F81" s="549"/>
      <c r="G81" s="549"/>
      <c r="H81" s="549"/>
      <c r="I81" s="549"/>
      <c r="J81" s="549"/>
      <c r="K81" s="549"/>
      <c r="L81" s="549"/>
      <c r="M81" s="38"/>
      <c r="N81" s="38"/>
      <c r="O81" s="38"/>
      <c r="P81" s="38"/>
      <c r="Q81" s="38"/>
      <c r="R81" s="38"/>
      <c r="S81" s="38"/>
      <c r="T81" s="38"/>
      <c r="U81" s="38"/>
      <c r="V81" s="38"/>
    </row>
    <row r="82" spans="1:22" ht="21.75" customHeight="1">
      <c r="A82" s="82"/>
      <c r="B82" s="38"/>
      <c r="C82" s="38"/>
      <c r="D82" s="38"/>
      <c r="E82" s="30"/>
      <c r="F82" s="30"/>
      <c r="G82" s="30"/>
      <c r="H82" s="30"/>
      <c r="I82" s="30"/>
      <c r="J82" s="30"/>
      <c r="K82" s="38"/>
      <c r="L82" s="38"/>
      <c r="M82" s="30"/>
      <c r="N82" s="30"/>
      <c r="O82" s="30"/>
      <c r="P82" s="30"/>
      <c r="Q82" s="30"/>
      <c r="R82" s="30"/>
      <c r="S82" s="30"/>
      <c r="T82" s="30"/>
      <c r="U82" s="30"/>
      <c r="V82" s="30"/>
    </row>
    <row r="83" spans="1:22" ht="21.75" customHeight="1">
      <c r="A83" s="22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</row>
    <row r="84" spans="1:22" ht="21.75" customHeight="1">
      <c r="B84" s="38"/>
      <c r="C84" s="38"/>
      <c r="D84" s="38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</row>
  </sheetData>
  <mergeCells count="91">
    <mergeCell ref="B24:F24"/>
    <mergeCell ref="G24:I24"/>
    <mergeCell ref="G23:Q23"/>
    <mergeCell ref="B13:J13"/>
    <mergeCell ref="B14:J14"/>
    <mergeCell ref="R23:T23"/>
    <mergeCell ref="B22:Q22"/>
    <mergeCell ref="B23:F23"/>
    <mergeCell ref="R18:T18"/>
    <mergeCell ref="R19:T19"/>
    <mergeCell ref="K18:N18"/>
    <mergeCell ref="B81:L81"/>
    <mergeCell ref="A2:V2"/>
    <mergeCell ref="K11:N11"/>
    <mergeCell ref="O11:Q11"/>
    <mergeCell ref="R11:T11"/>
    <mergeCell ref="U11:V11"/>
    <mergeCell ref="K12:N12"/>
    <mergeCell ref="K17:N17"/>
    <mergeCell ref="B18:H18"/>
    <mergeCell ref="I18:J18"/>
    <mergeCell ref="B72:L72"/>
    <mergeCell ref="B74:L74"/>
    <mergeCell ref="B75:L75"/>
    <mergeCell ref="B77:L77"/>
    <mergeCell ref="B78:L78"/>
    <mergeCell ref="B80:L80"/>
    <mergeCell ref="B71:L71"/>
    <mergeCell ref="B54:L54"/>
    <mergeCell ref="B56:L56"/>
    <mergeCell ref="B57:L57"/>
    <mergeCell ref="B59:L59"/>
    <mergeCell ref="B60:L60"/>
    <mergeCell ref="B62:L62"/>
    <mergeCell ref="B63:L63"/>
    <mergeCell ref="B65:L65"/>
    <mergeCell ref="B66:L66"/>
    <mergeCell ref="B68:L68"/>
    <mergeCell ref="B69:L69"/>
    <mergeCell ref="P47:Q47"/>
    <mergeCell ref="S47:T47"/>
    <mergeCell ref="A48:U48"/>
    <mergeCell ref="B50:L50"/>
    <mergeCell ref="B51:K51"/>
    <mergeCell ref="B53:L53"/>
    <mergeCell ref="A44:C44"/>
    <mergeCell ref="E44:F44"/>
    <mergeCell ref="A45:E45"/>
    <mergeCell ref="F45:J45"/>
    <mergeCell ref="J46:K46"/>
    <mergeCell ref="F47:G47"/>
    <mergeCell ref="H47:I47"/>
    <mergeCell ref="K47:N47"/>
    <mergeCell ref="A34:V34"/>
    <mergeCell ref="B39:L39"/>
    <mergeCell ref="A41:V41"/>
    <mergeCell ref="A42:D42"/>
    <mergeCell ref="A43:C43"/>
    <mergeCell ref="J43:M43"/>
    <mergeCell ref="N43:Q43"/>
    <mergeCell ref="R43:T43"/>
    <mergeCell ref="A33:V33"/>
    <mergeCell ref="A28:V28"/>
    <mergeCell ref="R22:T22"/>
    <mergeCell ref="U22:V22"/>
    <mergeCell ref="K20:N20"/>
    <mergeCell ref="K21:N21"/>
    <mergeCell ref="R20:T20"/>
    <mergeCell ref="R21:T21"/>
    <mergeCell ref="B25:F25"/>
    <mergeCell ref="J25:M25"/>
    <mergeCell ref="J24:M24"/>
    <mergeCell ref="A29:V29"/>
    <mergeCell ref="A30:V30"/>
    <mergeCell ref="A31:V31"/>
    <mergeCell ref="A32:V32"/>
    <mergeCell ref="G25:I25"/>
    <mergeCell ref="R12:T12"/>
    <mergeCell ref="B11:J11"/>
    <mergeCell ref="B20:H20"/>
    <mergeCell ref="I20:J20"/>
    <mergeCell ref="B21:H21"/>
    <mergeCell ref="I21:J21"/>
    <mergeCell ref="K19:N19"/>
    <mergeCell ref="B19:H19"/>
    <mergeCell ref="I19:J19"/>
    <mergeCell ref="R17:T17"/>
    <mergeCell ref="K13:N13"/>
    <mergeCell ref="O13:Q13"/>
    <mergeCell ref="R13:T13"/>
    <mergeCell ref="B17:J17"/>
  </mergeCells>
  <dataValidations disablePrompts="1" count="3">
    <dataValidation type="list" allowBlank="1" showInputMessage="1" showErrorMessage="1" sqref="S47:T47">
      <formula1>$Y$11:$Y$18</formula1>
    </dataValidation>
    <dataValidation type="list" allowBlank="1" showInputMessage="1" showErrorMessage="1" errorTitle="กรุณาเปลี่ยนวันที่" error="กรุณากรอกข้อมูลเดือนที่ทำการประมาณการ" sqref="K47:N47">
      <formula1>$X$11:$X$18</formula1>
    </dataValidation>
    <dataValidation type="list" allowBlank="1" showInputMessage="1" showErrorMessage="1" sqref="F47">
      <formula1>$Z$11:$Z$79</formula1>
    </dataValidation>
  </dataValidations>
  <printOptions horizontalCentered="1"/>
  <pageMargins left="0.74803149606299213" right="0.74803149606299213" top="0.70866141732283472" bottom="0.70866141732283472" header="0" footer="0"/>
  <pageSetup paperSize="9" scale="99" orientation="portrait" r:id="rId1"/>
  <headerFooter scaleWithDoc="0" alignWithMargins="0"/>
  <rowBreaks count="1" manualBreakCount="1">
    <brk id="34" max="2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X149"/>
  <sheetViews>
    <sheetView showGridLines="0" tabSelected="1" view="pageBreakPreview" topLeftCell="A4" zoomScaleNormal="100" zoomScaleSheetLayoutView="100" workbookViewId="0">
      <selection activeCell="P10" sqref="P10"/>
    </sheetView>
  </sheetViews>
  <sheetFormatPr defaultRowHeight="21" customHeight="1"/>
  <cols>
    <col min="1" max="1" width="6.85546875" style="107" customWidth="1"/>
    <col min="2" max="2" width="44.7109375" style="90" customWidth="1"/>
    <col min="3" max="3" width="11.140625" style="113" customWidth="1"/>
    <col min="4" max="4" width="7.28515625" style="114" customWidth="1"/>
    <col min="5" max="5" width="11.42578125" style="113" customWidth="1"/>
    <col min="6" max="6" width="13.5703125" style="113" customWidth="1"/>
    <col min="7" max="7" width="11.42578125" style="90" customWidth="1"/>
    <col min="8" max="8" width="13.5703125" style="90" customWidth="1"/>
    <col min="9" max="9" width="14.28515625" style="113" customWidth="1"/>
    <col min="10" max="12" width="8.28515625" style="90" customWidth="1"/>
    <col min="13" max="13" width="11.7109375" style="90" customWidth="1"/>
    <col min="14" max="14" width="12.5703125" style="90" customWidth="1"/>
    <col min="15" max="39" width="9.140625" style="90" customWidth="1"/>
    <col min="40" max="40" width="9.140625" style="90"/>
    <col min="41" max="41" width="10.28515625" style="90" bestFit="1" customWidth="1"/>
    <col min="42" max="16384" width="9.140625" style="90"/>
  </cols>
  <sheetData>
    <row r="1" spans="1:258" s="1" customFormat="1" ht="21" customHeight="1">
      <c r="A1" s="687" t="s">
        <v>50</v>
      </c>
      <c r="B1" s="687"/>
      <c r="C1" s="687"/>
      <c r="D1" s="687"/>
      <c r="E1" s="687"/>
      <c r="F1" s="687"/>
      <c r="G1" s="687"/>
      <c r="H1" s="687"/>
      <c r="I1" s="687"/>
      <c r="J1" s="687"/>
      <c r="K1" s="211"/>
      <c r="L1" s="211"/>
    </row>
    <row r="2" spans="1:258" s="1" customFormat="1" ht="21" customHeight="1">
      <c r="A2" s="63" t="s">
        <v>76</v>
      </c>
      <c r="B2" s="55"/>
      <c r="C2" s="55"/>
      <c r="D2" s="55"/>
      <c r="E2" s="55"/>
      <c r="F2" s="55"/>
      <c r="G2" s="55"/>
      <c r="H2" s="55"/>
      <c r="I2" s="55"/>
      <c r="J2" s="55"/>
      <c r="K2" s="211"/>
      <c r="L2" s="211"/>
    </row>
    <row r="3" spans="1:258" s="1" customFormat="1" ht="21" customHeight="1">
      <c r="A3" s="698" t="s">
        <v>727</v>
      </c>
      <c r="B3" s="699"/>
      <c r="C3" s="699"/>
      <c r="D3" s="699"/>
      <c r="E3" s="699"/>
      <c r="F3" s="699"/>
      <c r="G3" s="55"/>
      <c r="H3" s="55"/>
      <c r="I3" s="55"/>
      <c r="J3" s="55"/>
      <c r="K3" s="211"/>
      <c r="L3" s="211"/>
    </row>
    <row r="4" spans="1:258" s="1" customFormat="1" ht="21" customHeight="1">
      <c r="A4" s="64" t="s">
        <v>74</v>
      </c>
      <c r="B4" s="56"/>
      <c r="C4" s="56"/>
      <c r="D4" s="56"/>
      <c r="E4" s="78" t="s">
        <v>27</v>
      </c>
      <c r="F4" s="78" t="s">
        <v>66</v>
      </c>
      <c r="G4" s="56"/>
      <c r="H4" s="56"/>
      <c r="I4" s="56"/>
      <c r="J4" s="56"/>
      <c r="K4" s="211"/>
      <c r="L4" s="211"/>
    </row>
    <row r="5" spans="1:258" s="1" customFormat="1" ht="21" customHeight="1">
      <c r="A5" s="64" t="s">
        <v>49</v>
      </c>
      <c r="B5" s="56"/>
      <c r="C5" s="56"/>
      <c r="D5" s="56"/>
      <c r="E5" s="56"/>
      <c r="F5" s="56"/>
      <c r="G5" s="56"/>
      <c r="H5" s="56"/>
      <c r="I5" s="56"/>
      <c r="J5" s="56"/>
      <c r="K5" s="211"/>
      <c r="L5" s="211"/>
    </row>
    <row r="6" spans="1:258" s="1" customFormat="1" ht="21" customHeight="1">
      <c r="A6" s="64" t="s">
        <v>728</v>
      </c>
      <c r="B6" s="58"/>
      <c r="C6" s="59"/>
      <c r="D6" s="59"/>
      <c r="E6" s="60" t="s">
        <v>729</v>
      </c>
      <c r="F6" s="60"/>
      <c r="G6" s="60"/>
      <c r="H6" s="60"/>
      <c r="I6" s="60"/>
      <c r="J6" s="57"/>
    </row>
    <row r="7" spans="1:258" s="1" customFormat="1" ht="21" customHeight="1">
      <c r="A7" s="65"/>
      <c r="B7" s="6"/>
      <c r="C7" s="51"/>
      <c r="D7" s="51"/>
      <c r="E7" s="52"/>
      <c r="F7" s="52"/>
      <c r="G7" s="52"/>
      <c r="H7" s="52"/>
      <c r="I7" s="52"/>
      <c r="J7" s="54" t="s">
        <v>22</v>
      </c>
      <c r="K7" s="54"/>
      <c r="L7" s="54"/>
    </row>
    <row r="8" spans="1:258" ht="21" customHeight="1">
      <c r="A8" s="688" t="s">
        <v>3</v>
      </c>
      <c r="B8" s="690" t="s">
        <v>4</v>
      </c>
      <c r="C8" s="692" t="s">
        <v>16</v>
      </c>
      <c r="D8" s="692" t="s">
        <v>17</v>
      </c>
      <c r="E8" s="694" t="s">
        <v>18</v>
      </c>
      <c r="F8" s="694"/>
      <c r="G8" s="694" t="s">
        <v>19</v>
      </c>
      <c r="H8" s="694"/>
      <c r="I8" s="695" t="s">
        <v>52</v>
      </c>
      <c r="J8" s="696" t="s">
        <v>6</v>
      </c>
      <c r="K8" s="548"/>
      <c r="L8" s="548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547"/>
    </row>
    <row r="9" spans="1:258" ht="21" customHeight="1">
      <c r="A9" s="689"/>
      <c r="B9" s="691"/>
      <c r="C9" s="693"/>
      <c r="D9" s="693"/>
      <c r="E9" s="91" t="s">
        <v>51</v>
      </c>
      <c r="F9" s="91" t="s">
        <v>20</v>
      </c>
      <c r="G9" s="91" t="s">
        <v>51</v>
      </c>
      <c r="H9" s="91" t="s">
        <v>20</v>
      </c>
      <c r="I9" s="693"/>
      <c r="J9" s="697"/>
      <c r="K9" s="548"/>
      <c r="L9" s="548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61"/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1"/>
      <c r="BE9" s="61"/>
      <c r="BF9" s="61"/>
      <c r="BG9" s="61"/>
      <c r="BH9" s="61"/>
      <c r="BI9" s="61"/>
      <c r="BJ9" s="547"/>
    </row>
    <row r="10" spans="1:258" s="534" customFormat="1" ht="21" customHeight="1">
      <c r="A10" s="536"/>
      <c r="B10" s="544"/>
      <c r="C10" s="537"/>
      <c r="D10" s="537"/>
      <c r="E10" s="538"/>
      <c r="F10" s="538"/>
      <c r="G10" s="538"/>
      <c r="H10" s="538"/>
      <c r="I10" s="537"/>
      <c r="J10" s="536"/>
      <c r="K10" s="533"/>
      <c r="L10" s="533"/>
      <c r="AO10" s="535"/>
    </row>
    <row r="11" spans="1:258" s="7" customFormat="1" ht="21" customHeight="1">
      <c r="A11" s="86">
        <v>1</v>
      </c>
      <c r="B11" s="66" t="s">
        <v>714</v>
      </c>
      <c r="C11" s="4">
        <v>750</v>
      </c>
      <c r="D11" s="4" t="s">
        <v>73</v>
      </c>
      <c r="E11" s="67"/>
      <c r="F11" s="67"/>
      <c r="G11" s="67"/>
      <c r="H11" s="67"/>
      <c r="I11" s="4"/>
      <c r="J11" s="87"/>
      <c r="K11" s="172"/>
      <c r="L11" s="172"/>
      <c r="M11" s="157"/>
      <c r="N11" s="88"/>
      <c r="O11" s="202"/>
      <c r="P11" s="88"/>
      <c r="Q11" s="157"/>
      <c r="R11" s="157"/>
      <c r="S11" s="157"/>
      <c r="T11" s="157"/>
      <c r="U11" s="88"/>
      <c r="V11" s="88"/>
      <c r="W11" s="88"/>
      <c r="X11" s="88"/>
      <c r="Y11" s="157"/>
      <c r="Z11" s="157"/>
      <c r="AA11" s="88"/>
      <c r="AB11" s="85"/>
      <c r="AC11" s="161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4"/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85"/>
      <c r="BE11" s="85"/>
      <c r="BF11" s="85"/>
      <c r="BG11" s="85"/>
      <c r="BH11" s="85"/>
      <c r="BI11" s="85"/>
      <c r="BJ11" s="85"/>
      <c r="BK11" s="85"/>
      <c r="BL11" s="85"/>
      <c r="BM11" s="85"/>
      <c r="BN11" s="85"/>
      <c r="BO11" s="85"/>
      <c r="BP11" s="85"/>
      <c r="BQ11" s="85"/>
      <c r="BR11" s="85"/>
      <c r="BS11" s="85"/>
      <c r="BT11" s="85"/>
      <c r="BU11" s="85"/>
      <c r="BV11" s="85"/>
      <c r="BW11" s="85"/>
      <c r="BX11" s="85"/>
      <c r="BY11" s="85"/>
      <c r="BZ11" s="85"/>
      <c r="CA11" s="85"/>
      <c r="CB11" s="85"/>
      <c r="CC11" s="85"/>
      <c r="CD11" s="85"/>
      <c r="CE11" s="85"/>
      <c r="CF11" s="85"/>
      <c r="CG11" s="85"/>
      <c r="CH11" s="85"/>
      <c r="CI11" s="85"/>
      <c r="CJ11" s="85"/>
      <c r="CK11" s="85"/>
      <c r="CL11" s="85"/>
      <c r="CM11" s="85"/>
      <c r="CN11" s="85"/>
      <c r="CO11" s="85"/>
      <c r="CP11" s="85"/>
      <c r="CQ11" s="85"/>
      <c r="CR11" s="85"/>
      <c r="CS11" s="85"/>
      <c r="CT11" s="85"/>
      <c r="CU11" s="85"/>
      <c r="CV11" s="85"/>
      <c r="CW11" s="85"/>
      <c r="CX11" s="85"/>
      <c r="CY11" s="85"/>
      <c r="CZ11" s="85"/>
      <c r="DA11" s="85"/>
      <c r="DB11" s="85"/>
      <c r="DC11" s="85"/>
      <c r="DD11" s="85"/>
      <c r="DE11" s="85"/>
      <c r="DF11" s="85"/>
      <c r="DG11" s="85"/>
      <c r="DH11" s="85"/>
      <c r="DI11" s="85"/>
      <c r="DJ11" s="85"/>
      <c r="DK11" s="85"/>
      <c r="DL11" s="85"/>
      <c r="DM11" s="85"/>
      <c r="DN11" s="85"/>
      <c r="DO11" s="85"/>
      <c r="DP11" s="85"/>
      <c r="DQ11" s="85"/>
      <c r="DR11" s="85"/>
      <c r="DS11" s="85"/>
      <c r="DT11" s="85"/>
      <c r="DU11" s="85"/>
      <c r="DV11" s="85"/>
      <c r="DW11" s="85"/>
      <c r="DX11" s="85"/>
      <c r="DY11" s="85"/>
      <c r="DZ11" s="85"/>
      <c r="EA11" s="85"/>
      <c r="EB11" s="85"/>
      <c r="EC11" s="85"/>
      <c r="ED11" s="85"/>
      <c r="EE11" s="85"/>
      <c r="EF11" s="85"/>
      <c r="EG11" s="85"/>
      <c r="EH11" s="85"/>
      <c r="EI11" s="85"/>
      <c r="EJ11" s="85"/>
      <c r="EK11" s="85"/>
      <c r="EL11" s="85"/>
      <c r="EM11" s="85"/>
      <c r="EN11" s="85"/>
      <c r="EO11" s="85"/>
      <c r="EP11" s="85"/>
      <c r="EQ11" s="85"/>
      <c r="ER11" s="85"/>
      <c r="ES11" s="85"/>
      <c r="ET11" s="85"/>
      <c r="EU11" s="85"/>
      <c r="EV11" s="85"/>
      <c r="EW11" s="85"/>
      <c r="EX11" s="85"/>
      <c r="EY11" s="85"/>
      <c r="EZ11" s="85"/>
      <c r="FA11" s="85"/>
      <c r="FB11" s="85"/>
      <c r="FC11" s="85"/>
      <c r="FD11" s="85"/>
      <c r="FE11" s="85"/>
      <c r="FF11" s="85"/>
      <c r="FG11" s="85"/>
      <c r="FH11" s="85"/>
      <c r="FI11" s="85"/>
      <c r="FJ11" s="85"/>
      <c r="FK11" s="85"/>
      <c r="FL11" s="85"/>
      <c r="FM11" s="85"/>
      <c r="FN11" s="85"/>
      <c r="FO11" s="85"/>
      <c r="FP11" s="85"/>
      <c r="FQ11" s="85"/>
      <c r="FR11" s="85"/>
      <c r="FS11" s="85"/>
      <c r="FT11" s="85"/>
      <c r="FU11" s="85"/>
      <c r="FV11" s="85"/>
      <c r="FW11" s="85"/>
      <c r="FX11" s="85"/>
      <c r="FY11" s="85"/>
      <c r="FZ11" s="85"/>
      <c r="GA11" s="85"/>
      <c r="GB11" s="85"/>
      <c r="GC11" s="85"/>
      <c r="GD11" s="85"/>
      <c r="GE11" s="85"/>
      <c r="GF11" s="85"/>
      <c r="GG11" s="85"/>
      <c r="GH11" s="85"/>
      <c r="GI11" s="85"/>
      <c r="GJ11" s="85"/>
      <c r="GK11" s="85"/>
      <c r="GL11" s="85"/>
      <c r="GM11" s="85"/>
      <c r="GN11" s="85"/>
      <c r="GO11" s="85"/>
      <c r="GP11" s="85"/>
      <c r="GQ11" s="85"/>
      <c r="GR11" s="85"/>
      <c r="GS11" s="85"/>
      <c r="GT11" s="85"/>
      <c r="GU11" s="85"/>
      <c r="GV11" s="85"/>
      <c r="GW11" s="85"/>
      <c r="GX11" s="85"/>
      <c r="GY11" s="85"/>
      <c r="GZ11" s="85"/>
      <c r="HA11" s="85"/>
      <c r="HB11" s="85"/>
      <c r="HC11" s="85"/>
      <c r="HD11" s="85"/>
      <c r="HE11" s="85"/>
      <c r="HF11" s="85"/>
      <c r="HG11" s="85"/>
      <c r="HH11" s="85"/>
      <c r="HI11" s="85"/>
      <c r="HJ11" s="85"/>
      <c r="HK11" s="85"/>
      <c r="HL11" s="85"/>
      <c r="HM11" s="85"/>
      <c r="HN11" s="85"/>
      <c r="HO11" s="85"/>
      <c r="HP11" s="85"/>
      <c r="HQ11" s="85"/>
      <c r="HR11" s="85"/>
      <c r="HS11" s="85"/>
      <c r="HT11" s="85"/>
      <c r="HU11" s="85"/>
      <c r="HV11" s="85"/>
      <c r="HW11" s="85"/>
      <c r="HX11" s="85"/>
      <c r="HY11" s="85"/>
      <c r="HZ11" s="85"/>
      <c r="IA11" s="85"/>
      <c r="IB11" s="85"/>
      <c r="IC11" s="85"/>
      <c r="ID11" s="85"/>
      <c r="IE11" s="85"/>
      <c r="IF11" s="85"/>
      <c r="IG11" s="85"/>
      <c r="IH11" s="85"/>
      <c r="II11" s="85"/>
      <c r="IJ11" s="85"/>
      <c r="IK11" s="85"/>
      <c r="IL11" s="85"/>
      <c r="IM11" s="85"/>
      <c r="IN11" s="85"/>
      <c r="IO11" s="85"/>
      <c r="IP11" s="85"/>
      <c r="IQ11" s="85"/>
      <c r="IR11" s="85"/>
      <c r="IS11" s="85"/>
      <c r="IT11" s="85"/>
      <c r="IU11" s="85"/>
      <c r="IV11" s="85"/>
      <c r="IW11" s="85"/>
      <c r="IX11" s="85"/>
    </row>
    <row r="12" spans="1:258" s="210" customFormat="1" ht="21" customHeight="1">
      <c r="A12" s="204">
        <v>2</v>
      </c>
      <c r="B12" s="180" t="s">
        <v>715</v>
      </c>
      <c r="C12" s="186">
        <v>6.8</v>
      </c>
      <c r="D12" s="186" t="s">
        <v>93</v>
      </c>
      <c r="E12" s="67"/>
      <c r="F12" s="67"/>
      <c r="G12" s="67"/>
      <c r="H12" s="67"/>
      <c r="I12" s="4"/>
      <c r="J12" s="87"/>
      <c r="K12" s="206"/>
      <c r="L12" s="206"/>
      <c r="M12" s="207"/>
      <c r="N12" s="208"/>
      <c r="O12" s="208"/>
      <c r="P12" s="208"/>
      <c r="Q12" s="207"/>
      <c r="R12" s="207"/>
      <c r="S12" s="207"/>
      <c r="T12" s="207"/>
      <c r="U12" s="208"/>
      <c r="V12" s="208"/>
      <c r="W12" s="208"/>
      <c r="X12" s="208"/>
      <c r="Y12" s="208"/>
      <c r="Z12" s="208"/>
      <c r="AA12" s="208"/>
      <c r="AB12" s="209"/>
      <c r="AC12" s="209"/>
      <c r="AD12" s="209"/>
      <c r="AE12" s="209"/>
      <c r="AF12" s="209"/>
      <c r="AG12" s="209"/>
      <c r="AH12" s="209"/>
      <c r="AI12" s="209"/>
      <c r="AJ12" s="209"/>
      <c r="AK12" s="209"/>
      <c r="AL12" s="209"/>
      <c r="AM12" s="209"/>
      <c r="AN12" s="209"/>
      <c r="AO12" s="187"/>
      <c r="AP12" s="209"/>
      <c r="AQ12" s="209"/>
      <c r="AR12" s="209"/>
      <c r="AS12" s="209"/>
      <c r="AT12" s="209"/>
      <c r="AU12" s="209"/>
      <c r="AV12" s="209"/>
      <c r="AW12" s="209"/>
      <c r="AX12" s="209"/>
      <c r="AY12" s="209"/>
      <c r="AZ12" s="209"/>
      <c r="BA12" s="209"/>
      <c r="BB12" s="209"/>
      <c r="BC12" s="209"/>
      <c r="BD12" s="209"/>
      <c r="BE12" s="209"/>
      <c r="BF12" s="209"/>
      <c r="BG12" s="209"/>
      <c r="BH12" s="209"/>
      <c r="BI12" s="209"/>
      <c r="BJ12" s="209"/>
      <c r="BK12" s="209"/>
      <c r="BL12" s="209"/>
      <c r="BM12" s="209"/>
      <c r="BN12" s="209"/>
      <c r="BO12" s="209"/>
      <c r="BP12" s="209"/>
      <c r="BQ12" s="209"/>
      <c r="BR12" s="209"/>
      <c r="BS12" s="209"/>
      <c r="BT12" s="209"/>
      <c r="BU12" s="209"/>
      <c r="BV12" s="209"/>
      <c r="BW12" s="209"/>
      <c r="BX12" s="209"/>
      <c r="BY12" s="209"/>
      <c r="BZ12" s="209"/>
      <c r="CA12" s="209"/>
      <c r="CB12" s="209"/>
      <c r="CC12" s="209"/>
      <c r="CD12" s="209"/>
      <c r="CE12" s="209"/>
      <c r="CF12" s="209"/>
      <c r="CG12" s="209"/>
      <c r="CH12" s="209"/>
      <c r="CI12" s="209"/>
      <c r="CJ12" s="209"/>
      <c r="CK12" s="209"/>
      <c r="CL12" s="209"/>
      <c r="CM12" s="209"/>
      <c r="CN12" s="209"/>
      <c r="CO12" s="209"/>
      <c r="CP12" s="209"/>
      <c r="CQ12" s="209"/>
      <c r="CR12" s="209"/>
      <c r="CS12" s="209"/>
      <c r="CT12" s="209"/>
      <c r="CU12" s="209"/>
      <c r="CV12" s="209"/>
      <c r="CW12" s="209"/>
      <c r="CX12" s="209"/>
      <c r="CY12" s="209"/>
      <c r="CZ12" s="209"/>
      <c r="DA12" s="209"/>
      <c r="DB12" s="209"/>
      <c r="DC12" s="209"/>
      <c r="DD12" s="209"/>
      <c r="DE12" s="209"/>
      <c r="DF12" s="209"/>
      <c r="DG12" s="209"/>
      <c r="DH12" s="209"/>
      <c r="DI12" s="209"/>
      <c r="DJ12" s="209"/>
      <c r="DK12" s="209"/>
      <c r="DL12" s="209"/>
      <c r="DM12" s="209"/>
      <c r="DN12" s="209"/>
      <c r="DO12" s="209"/>
      <c r="DP12" s="209"/>
      <c r="DQ12" s="209"/>
      <c r="DR12" s="209"/>
      <c r="DS12" s="209"/>
      <c r="DT12" s="209"/>
      <c r="DU12" s="209"/>
      <c r="DV12" s="209"/>
      <c r="DW12" s="209"/>
      <c r="DX12" s="209"/>
      <c r="DY12" s="209"/>
      <c r="DZ12" s="209"/>
      <c r="EA12" s="209"/>
      <c r="EB12" s="209"/>
      <c r="EC12" s="209"/>
      <c r="ED12" s="209"/>
      <c r="EE12" s="209"/>
      <c r="EF12" s="209"/>
      <c r="EG12" s="209"/>
      <c r="EH12" s="209"/>
      <c r="EI12" s="209"/>
      <c r="EJ12" s="209"/>
      <c r="EK12" s="209"/>
      <c r="EL12" s="209"/>
      <c r="EM12" s="209"/>
      <c r="EN12" s="209"/>
      <c r="EO12" s="209"/>
      <c r="EP12" s="209"/>
      <c r="EQ12" s="209"/>
      <c r="ER12" s="209"/>
      <c r="ES12" s="209"/>
      <c r="ET12" s="209"/>
      <c r="EU12" s="209"/>
      <c r="EV12" s="209"/>
      <c r="EW12" s="209"/>
      <c r="EX12" s="209"/>
      <c r="EY12" s="209"/>
      <c r="EZ12" s="209"/>
      <c r="FA12" s="209"/>
      <c r="FB12" s="209"/>
      <c r="FC12" s="209"/>
      <c r="FD12" s="209"/>
      <c r="FE12" s="209"/>
      <c r="FF12" s="209"/>
      <c r="FG12" s="209"/>
      <c r="FH12" s="209"/>
      <c r="FI12" s="209"/>
      <c r="FJ12" s="209"/>
      <c r="FK12" s="209"/>
      <c r="FL12" s="209"/>
      <c r="FM12" s="209"/>
      <c r="FN12" s="209"/>
      <c r="FO12" s="209"/>
      <c r="FP12" s="209"/>
      <c r="FQ12" s="209"/>
      <c r="FR12" s="209"/>
      <c r="FS12" s="209"/>
      <c r="FT12" s="209"/>
      <c r="FU12" s="209"/>
      <c r="FV12" s="209"/>
      <c r="FW12" s="209"/>
      <c r="FX12" s="209"/>
      <c r="FY12" s="209"/>
      <c r="FZ12" s="209"/>
      <c r="GA12" s="209"/>
      <c r="GB12" s="209"/>
      <c r="GC12" s="209"/>
      <c r="GD12" s="209"/>
      <c r="GE12" s="209"/>
      <c r="GF12" s="209"/>
      <c r="GG12" s="209"/>
      <c r="GH12" s="209"/>
      <c r="GI12" s="209"/>
      <c r="GJ12" s="209"/>
      <c r="GK12" s="209"/>
      <c r="GL12" s="209"/>
      <c r="GM12" s="209"/>
      <c r="GN12" s="209"/>
      <c r="GO12" s="209"/>
      <c r="GP12" s="209"/>
      <c r="GQ12" s="209"/>
      <c r="GR12" s="209"/>
      <c r="GS12" s="209"/>
      <c r="GT12" s="209"/>
      <c r="GU12" s="209"/>
      <c r="GV12" s="209"/>
      <c r="GW12" s="209"/>
      <c r="GX12" s="209"/>
      <c r="GY12" s="209"/>
      <c r="GZ12" s="209"/>
      <c r="HA12" s="209"/>
      <c r="HB12" s="209"/>
      <c r="HC12" s="209"/>
      <c r="HD12" s="209"/>
      <c r="HE12" s="209"/>
      <c r="HF12" s="209"/>
      <c r="HG12" s="209"/>
      <c r="HH12" s="209"/>
      <c r="HI12" s="209"/>
      <c r="HJ12" s="209"/>
      <c r="HK12" s="209"/>
      <c r="HL12" s="209"/>
      <c r="HM12" s="209"/>
      <c r="HN12" s="209"/>
      <c r="HO12" s="209"/>
      <c r="HP12" s="209"/>
      <c r="HQ12" s="209"/>
      <c r="HR12" s="209"/>
      <c r="HS12" s="209"/>
      <c r="HT12" s="209"/>
      <c r="HU12" s="209"/>
      <c r="HV12" s="209"/>
      <c r="HW12" s="209"/>
      <c r="HX12" s="209"/>
      <c r="HY12" s="209"/>
      <c r="HZ12" s="209"/>
      <c r="IA12" s="209"/>
      <c r="IB12" s="209"/>
      <c r="IC12" s="209"/>
      <c r="ID12" s="209"/>
      <c r="IE12" s="209"/>
      <c r="IF12" s="209"/>
      <c r="IG12" s="209"/>
      <c r="IH12" s="209"/>
      <c r="II12" s="209"/>
      <c r="IJ12" s="209"/>
      <c r="IK12" s="209"/>
      <c r="IL12" s="209"/>
      <c r="IM12" s="209"/>
      <c r="IN12" s="209"/>
      <c r="IO12" s="209"/>
      <c r="IP12" s="209"/>
      <c r="IQ12" s="209"/>
      <c r="IR12" s="209"/>
      <c r="IS12" s="209"/>
      <c r="IT12" s="209"/>
      <c r="IU12" s="209"/>
      <c r="IV12" s="209"/>
      <c r="IW12" s="209"/>
      <c r="IX12" s="209"/>
    </row>
    <row r="13" spans="1:258" s="210" customFormat="1" ht="21" customHeight="1">
      <c r="A13" s="204"/>
      <c r="B13" s="185" t="s">
        <v>717</v>
      </c>
      <c r="C13" s="4">
        <v>15</v>
      </c>
      <c r="D13" s="186" t="s">
        <v>73</v>
      </c>
      <c r="E13" s="67"/>
      <c r="F13" s="67"/>
      <c r="G13" s="67"/>
      <c r="H13" s="67"/>
      <c r="I13" s="4"/>
      <c r="J13" s="205"/>
      <c r="K13" s="206"/>
      <c r="L13" s="206"/>
      <c r="M13" s="207"/>
      <c r="N13" s="208"/>
      <c r="O13" s="208"/>
      <c r="P13" s="208"/>
      <c r="Q13" s="207"/>
      <c r="R13" s="207"/>
      <c r="S13" s="207"/>
      <c r="T13" s="207"/>
      <c r="U13" s="208"/>
      <c r="V13" s="208"/>
      <c r="W13" s="208"/>
      <c r="X13" s="208"/>
      <c r="Y13" s="208"/>
      <c r="Z13" s="208"/>
      <c r="AA13" s="208"/>
      <c r="AB13" s="209"/>
      <c r="AC13" s="209"/>
      <c r="AD13" s="209"/>
      <c r="AE13" s="209"/>
      <c r="AF13" s="209"/>
      <c r="AG13" s="209"/>
      <c r="AH13" s="209"/>
      <c r="AI13" s="209"/>
      <c r="AJ13" s="209"/>
      <c r="AK13" s="209"/>
      <c r="AL13" s="209"/>
      <c r="AM13" s="209"/>
      <c r="AN13" s="209"/>
      <c r="AO13" s="187"/>
      <c r="AP13" s="209"/>
      <c r="AQ13" s="209"/>
      <c r="AR13" s="209"/>
      <c r="AS13" s="209"/>
      <c r="AT13" s="209"/>
      <c r="AU13" s="209"/>
      <c r="AV13" s="209"/>
      <c r="AW13" s="209"/>
      <c r="AX13" s="209"/>
      <c r="AY13" s="209"/>
      <c r="AZ13" s="209"/>
      <c r="BA13" s="209"/>
      <c r="BB13" s="209"/>
      <c r="BC13" s="209"/>
      <c r="BD13" s="209"/>
      <c r="BE13" s="209"/>
      <c r="BF13" s="209"/>
      <c r="BG13" s="209"/>
      <c r="BH13" s="209"/>
      <c r="BI13" s="209"/>
      <c r="BJ13" s="209"/>
      <c r="BK13" s="209"/>
      <c r="BL13" s="209"/>
      <c r="BM13" s="209"/>
      <c r="BN13" s="209"/>
      <c r="BO13" s="209"/>
      <c r="BP13" s="209"/>
      <c r="BQ13" s="209"/>
      <c r="BR13" s="209"/>
      <c r="BS13" s="209"/>
      <c r="BT13" s="209"/>
      <c r="BU13" s="209"/>
      <c r="BV13" s="209"/>
      <c r="BW13" s="209"/>
      <c r="BX13" s="209"/>
      <c r="BY13" s="209"/>
      <c r="BZ13" s="209"/>
      <c r="CA13" s="209"/>
      <c r="CB13" s="209"/>
      <c r="CC13" s="209"/>
      <c r="CD13" s="209"/>
      <c r="CE13" s="209"/>
      <c r="CF13" s="209"/>
      <c r="CG13" s="209"/>
      <c r="CH13" s="209"/>
      <c r="CI13" s="209"/>
      <c r="CJ13" s="209"/>
      <c r="CK13" s="209"/>
      <c r="CL13" s="209"/>
      <c r="CM13" s="209"/>
      <c r="CN13" s="209"/>
      <c r="CO13" s="209"/>
      <c r="CP13" s="209"/>
      <c r="CQ13" s="209"/>
      <c r="CR13" s="209"/>
      <c r="CS13" s="209"/>
      <c r="CT13" s="209"/>
      <c r="CU13" s="209"/>
      <c r="CV13" s="209"/>
      <c r="CW13" s="209"/>
      <c r="CX13" s="209"/>
      <c r="CY13" s="209"/>
      <c r="CZ13" s="209"/>
      <c r="DA13" s="209"/>
      <c r="DB13" s="209"/>
      <c r="DC13" s="209"/>
      <c r="DD13" s="209"/>
      <c r="DE13" s="209"/>
      <c r="DF13" s="209"/>
      <c r="DG13" s="209"/>
      <c r="DH13" s="209"/>
      <c r="DI13" s="209"/>
      <c r="DJ13" s="209"/>
      <c r="DK13" s="209"/>
      <c r="DL13" s="209"/>
      <c r="DM13" s="209"/>
      <c r="DN13" s="209"/>
      <c r="DO13" s="209"/>
      <c r="DP13" s="209"/>
      <c r="DQ13" s="209"/>
      <c r="DR13" s="209"/>
      <c r="DS13" s="209"/>
      <c r="DT13" s="209"/>
      <c r="DU13" s="209"/>
      <c r="DV13" s="209"/>
      <c r="DW13" s="209"/>
      <c r="DX13" s="209"/>
      <c r="DY13" s="209"/>
      <c r="DZ13" s="209"/>
      <c r="EA13" s="209"/>
      <c r="EB13" s="209"/>
      <c r="EC13" s="209"/>
      <c r="ED13" s="209"/>
      <c r="EE13" s="209"/>
      <c r="EF13" s="209"/>
      <c r="EG13" s="209"/>
      <c r="EH13" s="209"/>
      <c r="EI13" s="209"/>
      <c r="EJ13" s="209"/>
      <c r="EK13" s="209"/>
      <c r="EL13" s="209"/>
      <c r="EM13" s="209"/>
      <c r="EN13" s="209"/>
      <c r="EO13" s="209"/>
      <c r="EP13" s="209"/>
      <c r="EQ13" s="209"/>
      <c r="ER13" s="209"/>
      <c r="ES13" s="209"/>
      <c r="ET13" s="209"/>
      <c r="EU13" s="209"/>
      <c r="EV13" s="209"/>
      <c r="EW13" s="209"/>
      <c r="EX13" s="209"/>
      <c r="EY13" s="209"/>
      <c r="EZ13" s="209"/>
      <c r="FA13" s="209"/>
      <c r="FB13" s="209"/>
      <c r="FC13" s="209"/>
      <c r="FD13" s="209"/>
      <c r="FE13" s="209"/>
      <c r="FF13" s="209"/>
      <c r="FG13" s="209"/>
      <c r="FH13" s="209"/>
      <c r="FI13" s="209"/>
      <c r="FJ13" s="209"/>
      <c r="FK13" s="209"/>
      <c r="FL13" s="209"/>
      <c r="FM13" s="209"/>
      <c r="FN13" s="209"/>
      <c r="FO13" s="209"/>
      <c r="FP13" s="209"/>
      <c r="FQ13" s="209"/>
      <c r="FR13" s="209"/>
      <c r="FS13" s="209"/>
      <c r="FT13" s="209"/>
      <c r="FU13" s="209"/>
      <c r="FV13" s="209"/>
      <c r="FW13" s="209"/>
      <c r="FX13" s="209"/>
      <c r="FY13" s="209"/>
      <c r="FZ13" s="209"/>
      <c r="GA13" s="209"/>
      <c r="GB13" s="209"/>
      <c r="GC13" s="209"/>
      <c r="GD13" s="209"/>
      <c r="GE13" s="209"/>
      <c r="GF13" s="209"/>
      <c r="GG13" s="209"/>
      <c r="GH13" s="209"/>
      <c r="GI13" s="209"/>
      <c r="GJ13" s="209"/>
      <c r="GK13" s="209"/>
      <c r="GL13" s="209"/>
      <c r="GM13" s="209"/>
      <c r="GN13" s="209"/>
      <c r="GO13" s="209"/>
      <c r="GP13" s="209"/>
      <c r="GQ13" s="209"/>
      <c r="GR13" s="209"/>
      <c r="GS13" s="209"/>
      <c r="GT13" s="209"/>
      <c r="GU13" s="209"/>
      <c r="GV13" s="209"/>
      <c r="GW13" s="209"/>
      <c r="GX13" s="209"/>
      <c r="GY13" s="209"/>
      <c r="GZ13" s="209"/>
      <c r="HA13" s="209"/>
      <c r="HB13" s="209"/>
      <c r="HC13" s="209"/>
      <c r="HD13" s="209"/>
      <c r="HE13" s="209"/>
      <c r="HF13" s="209"/>
      <c r="HG13" s="209"/>
      <c r="HH13" s="209"/>
      <c r="HI13" s="209"/>
      <c r="HJ13" s="209"/>
      <c r="HK13" s="209"/>
      <c r="HL13" s="209"/>
      <c r="HM13" s="209"/>
      <c r="HN13" s="209"/>
      <c r="HO13" s="209"/>
      <c r="HP13" s="209"/>
      <c r="HQ13" s="209"/>
      <c r="HR13" s="209"/>
      <c r="HS13" s="209"/>
      <c r="HT13" s="209"/>
      <c r="HU13" s="209"/>
      <c r="HV13" s="209"/>
      <c r="HW13" s="209"/>
      <c r="HX13" s="209"/>
      <c r="HY13" s="209"/>
      <c r="HZ13" s="209"/>
      <c r="IA13" s="209"/>
      <c r="IB13" s="209"/>
      <c r="IC13" s="209"/>
      <c r="ID13" s="209"/>
      <c r="IE13" s="209"/>
      <c r="IF13" s="209"/>
      <c r="IG13" s="209"/>
      <c r="IH13" s="209"/>
      <c r="II13" s="209"/>
      <c r="IJ13" s="209"/>
      <c r="IK13" s="209"/>
      <c r="IL13" s="209"/>
      <c r="IM13" s="209"/>
      <c r="IN13" s="209"/>
      <c r="IO13" s="209"/>
      <c r="IP13" s="209"/>
      <c r="IQ13" s="209"/>
      <c r="IR13" s="209"/>
      <c r="IS13" s="209"/>
      <c r="IT13" s="209"/>
      <c r="IU13" s="209"/>
      <c r="IV13" s="209"/>
      <c r="IW13" s="209"/>
      <c r="IX13" s="209"/>
    </row>
    <row r="14" spans="1:258" s="210" customFormat="1" ht="21" customHeight="1">
      <c r="A14" s="204"/>
      <c r="B14" s="66" t="s">
        <v>716</v>
      </c>
      <c r="C14" s="4">
        <v>10.5</v>
      </c>
      <c r="D14" s="186" t="s">
        <v>73</v>
      </c>
      <c r="E14" s="67"/>
      <c r="F14" s="67"/>
      <c r="G14" s="67"/>
      <c r="H14" s="67"/>
      <c r="I14" s="4"/>
      <c r="J14" s="205"/>
      <c r="K14" s="206"/>
      <c r="L14" s="206"/>
      <c r="M14" s="207"/>
      <c r="N14" s="208"/>
      <c r="O14" s="208"/>
      <c r="P14" s="208"/>
      <c r="Q14" s="207"/>
      <c r="R14" s="207"/>
      <c r="S14" s="207"/>
      <c r="T14" s="207"/>
      <c r="U14" s="208"/>
      <c r="V14" s="208"/>
      <c r="W14" s="208"/>
      <c r="X14" s="208"/>
      <c r="Y14" s="208"/>
      <c r="Z14" s="208"/>
      <c r="AA14" s="208"/>
      <c r="AB14" s="209"/>
      <c r="AC14" s="209"/>
      <c r="AD14" s="209"/>
      <c r="AE14" s="209"/>
      <c r="AF14" s="209"/>
      <c r="AG14" s="209"/>
      <c r="AH14" s="209"/>
      <c r="AI14" s="209"/>
      <c r="AJ14" s="209"/>
      <c r="AK14" s="209"/>
      <c r="AL14" s="209"/>
      <c r="AM14" s="209"/>
      <c r="AN14" s="209"/>
      <c r="AO14" s="187"/>
      <c r="AP14" s="209"/>
      <c r="AQ14" s="209"/>
      <c r="AR14" s="209"/>
      <c r="AS14" s="209"/>
      <c r="AT14" s="209"/>
      <c r="AU14" s="209"/>
      <c r="AV14" s="209"/>
      <c r="AW14" s="209"/>
      <c r="AX14" s="209"/>
      <c r="AY14" s="209"/>
      <c r="AZ14" s="209"/>
      <c r="BA14" s="209"/>
      <c r="BB14" s="209"/>
      <c r="BC14" s="209"/>
      <c r="BD14" s="209"/>
      <c r="BE14" s="209"/>
      <c r="BF14" s="209"/>
      <c r="BG14" s="209"/>
      <c r="BH14" s="209"/>
      <c r="BI14" s="209"/>
      <c r="BJ14" s="209"/>
      <c r="BK14" s="209"/>
      <c r="BL14" s="209"/>
      <c r="BM14" s="209"/>
      <c r="BN14" s="209"/>
      <c r="BO14" s="209"/>
      <c r="BP14" s="209"/>
      <c r="BQ14" s="209"/>
      <c r="BR14" s="209"/>
      <c r="BS14" s="209"/>
      <c r="BT14" s="209"/>
      <c r="BU14" s="209"/>
      <c r="BV14" s="209"/>
      <c r="BW14" s="209"/>
      <c r="BX14" s="209"/>
      <c r="BY14" s="209"/>
      <c r="BZ14" s="209"/>
      <c r="CA14" s="209"/>
      <c r="CB14" s="209"/>
      <c r="CC14" s="209"/>
      <c r="CD14" s="209"/>
      <c r="CE14" s="209"/>
      <c r="CF14" s="209"/>
      <c r="CG14" s="209"/>
      <c r="CH14" s="209"/>
      <c r="CI14" s="209"/>
      <c r="CJ14" s="209"/>
      <c r="CK14" s="209"/>
      <c r="CL14" s="209"/>
      <c r="CM14" s="209"/>
      <c r="CN14" s="209"/>
      <c r="CO14" s="209"/>
      <c r="CP14" s="209"/>
      <c r="CQ14" s="209"/>
      <c r="CR14" s="209"/>
      <c r="CS14" s="209"/>
      <c r="CT14" s="209"/>
      <c r="CU14" s="209"/>
      <c r="CV14" s="209"/>
      <c r="CW14" s="209"/>
      <c r="CX14" s="209"/>
      <c r="CY14" s="209"/>
      <c r="CZ14" s="209"/>
      <c r="DA14" s="209"/>
      <c r="DB14" s="209"/>
      <c r="DC14" s="209"/>
      <c r="DD14" s="209"/>
      <c r="DE14" s="209"/>
      <c r="DF14" s="209"/>
      <c r="DG14" s="209"/>
      <c r="DH14" s="209"/>
      <c r="DI14" s="209"/>
      <c r="DJ14" s="209"/>
      <c r="DK14" s="209"/>
      <c r="DL14" s="209"/>
      <c r="DM14" s="209"/>
      <c r="DN14" s="209"/>
      <c r="DO14" s="209"/>
      <c r="DP14" s="209"/>
      <c r="DQ14" s="209"/>
      <c r="DR14" s="209"/>
      <c r="DS14" s="209"/>
      <c r="DT14" s="209"/>
      <c r="DU14" s="209"/>
      <c r="DV14" s="209"/>
      <c r="DW14" s="209"/>
      <c r="DX14" s="209"/>
      <c r="DY14" s="209"/>
      <c r="DZ14" s="209"/>
      <c r="EA14" s="209"/>
      <c r="EB14" s="209"/>
      <c r="EC14" s="209"/>
      <c r="ED14" s="209"/>
      <c r="EE14" s="209"/>
      <c r="EF14" s="209"/>
      <c r="EG14" s="209"/>
      <c r="EH14" s="209"/>
      <c r="EI14" s="209"/>
      <c r="EJ14" s="209"/>
      <c r="EK14" s="209"/>
      <c r="EL14" s="209"/>
      <c r="EM14" s="209"/>
      <c r="EN14" s="209"/>
      <c r="EO14" s="209"/>
      <c r="EP14" s="209"/>
      <c r="EQ14" s="209"/>
      <c r="ER14" s="209"/>
      <c r="ES14" s="209"/>
      <c r="ET14" s="209"/>
      <c r="EU14" s="209"/>
      <c r="EV14" s="209"/>
      <c r="EW14" s="209"/>
      <c r="EX14" s="209"/>
      <c r="EY14" s="209"/>
      <c r="EZ14" s="209"/>
      <c r="FA14" s="209"/>
      <c r="FB14" s="209"/>
      <c r="FC14" s="209"/>
      <c r="FD14" s="209"/>
      <c r="FE14" s="209"/>
      <c r="FF14" s="209"/>
      <c r="FG14" s="209"/>
      <c r="FH14" s="209"/>
      <c r="FI14" s="209"/>
      <c r="FJ14" s="209"/>
      <c r="FK14" s="209"/>
      <c r="FL14" s="209"/>
      <c r="FM14" s="209"/>
      <c r="FN14" s="209"/>
      <c r="FO14" s="209"/>
      <c r="FP14" s="209"/>
      <c r="FQ14" s="209"/>
      <c r="FR14" s="209"/>
      <c r="FS14" s="209"/>
      <c r="FT14" s="209"/>
      <c r="FU14" s="209"/>
      <c r="FV14" s="209"/>
      <c r="FW14" s="209"/>
      <c r="FX14" s="209"/>
      <c r="FY14" s="209"/>
      <c r="FZ14" s="209"/>
      <c r="GA14" s="209"/>
      <c r="GB14" s="209"/>
      <c r="GC14" s="209"/>
      <c r="GD14" s="209"/>
      <c r="GE14" s="209"/>
      <c r="GF14" s="209"/>
      <c r="GG14" s="209"/>
      <c r="GH14" s="209"/>
      <c r="GI14" s="209"/>
      <c r="GJ14" s="209"/>
      <c r="GK14" s="209"/>
      <c r="GL14" s="209"/>
      <c r="GM14" s="209"/>
      <c r="GN14" s="209"/>
      <c r="GO14" s="209"/>
      <c r="GP14" s="209"/>
      <c r="GQ14" s="209"/>
      <c r="GR14" s="209"/>
      <c r="GS14" s="209"/>
      <c r="GT14" s="209"/>
      <c r="GU14" s="209"/>
      <c r="GV14" s="209"/>
      <c r="GW14" s="209"/>
      <c r="GX14" s="209"/>
      <c r="GY14" s="209"/>
      <c r="GZ14" s="209"/>
      <c r="HA14" s="209"/>
      <c r="HB14" s="209"/>
      <c r="HC14" s="209"/>
      <c r="HD14" s="209"/>
      <c r="HE14" s="209"/>
      <c r="HF14" s="209"/>
      <c r="HG14" s="209"/>
      <c r="HH14" s="209"/>
      <c r="HI14" s="209"/>
      <c r="HJ14" s="209"/>
      <c r="HK14" s="209"/>
      <c r="HL14" s="209"/>
      <c r="HM14" s="209"/>
      <c r="HN14" s="209"/>
      <c r="HO14" s="209"/>
      <c r="HP14" s="209"/>
      <c r="HQ14" s="209"/>
      <c r="HR14" s="209"/>
      <c r="HS14" s="209"/>
      <c r="HT14" s="209"/>
      <c r="HU14" s="209"/>
      <c r="HV14" s="209"/>
      <c r="HW14" s="209"/>
      <c r="HX14" s="209"/>
      <c r="HY14" s="209"/>
      <c r="HZ14" s="209"/>
      <c r="IA14" s="209"/>
      <c r="IB14" s="209"/>
      <c r="IC14" s="209"/>
      <c r="ID14" s="209"/>
      <c r="IE14" s="209"/>
      <c r="IF14" s="209"/>
      <c r="IG14" s="209"/>
      <c r="IH14" s="209"/>
      <c r="II14" s="209"/>
      <c r="IJ14" s="209"/>
      <c r="IK14" s="209"/>
      <c r="IL14" s="209"/>
      <c r="IM14" s="209"/>
      <c r="IN14" s="209"/>
      <c r="IO14" s="209"/>
      <c r="IP14" s="209"/>
      <c r="IQ14" s="209"/>
      <c r="IR14" s="209"/>
      <c r="IS14" s="209"/>
      <c r="IT14" s="209"/>
      <c r="IU14" s="209"/>
      <c r="IV14" s="209"/>
      <c r="IW14" s="209"/>
      <c r="IX14" s="209"/>
    </row>
    <row r="15" spans="1:258" s="210" customFormat="1" ht="21" customHeight="1">
      <c r="A15" s="204"/>
      <c r="B15" s="521" t="s">
        <v>718</v>
      </c>
      <c r="C15" s="186">
        <v>104</v>
      </c>
      <c r="D15" s="2" t="s">
        <v>73</v>
      </c>
      <c r="E15" s="67"/>
      <c r="F15" s="67"/>
      <c r="G15" s="67"/>
      <c r="H15" s="67"/>
      <c r="I15" s="4"/>
      <c r="J15" s="205"/>
      <c r="K15" s="206"/>
      <c r="L15" s="206"/>
      <c r="M15" s="207"/>
      <c r="N15" s="208"/>
      <c r="O15" s="208"/>
      <c r="P15" s="208"/>
      <c r="Q15" s="207"/>
      <c r="R15" s="207"/>
      <c r="S15" s="207"/>
      <c r="T15" s="207"/>
      <c r="U15" s="208"/>
      <c r="V15" s="208"/>
      <c r="W15" s="208"/>
      <c r="X15" s="208"/>
      <c r="Y15" s="208"/>
      <c r="Z15" s="208"/>
      <c r="AA15" s="208"/>
      <c r="AB15" s="209"/>
      <c r="AC15" s="209"/>
      <c r="AD15" s="209"/>
      <c r="AE15" s="209"/>
      <c r="AF15" s="209"/>
      <c r="AG15" s="209"/>
      <c r="AH15" s="209"/>
      <c r="AI15" s="209"/>
      <c r="AJ15" s="209"/>
      <c r="AK15" s="209"/>
      <c r="AL15" s="209"/>
      <c r="AM15" s="209"/>
      <c r="AN15" s="209"/>
      <c r="AO15" s="187"/>
      <c r="AP15" s="209"/>
      <c r="AQ15" s="209"/>
      <c r="AR15" s="209"/>
      <c r="AS15" s="209"/>
      <c r="AT15" s="209"/>
      <c r="AU15" s="209"/>
      <c r="AV15" s="209"/>
      <c r="AW15" s="209"/>
      <c r="AX15" s="209"/>
      <c r="AY15" s="209"/>
      <c r="AZ15" s="209"/>
      <c r="BA15" s="209"/>
      <c r="BB15" s="209"/>
      <c r="BC15" s="209"/>
      <c r="BD15" s="209"/>
      <c r="BE15" s="209"/>
      <c r="BF15" s="209"/>
      <c r="BG15" s="209"/>
      <c r="BH15" s="209"/>
      <c r="BI15" s="209"/>
      <c r="BJ15" s="209"/>
      <c r="BK15" s="209"/>
      <c r="BL15" s="209"/>
      <c r="BM15" s="209"/>
      <c r="BN15" s="209"/>
      <c r="BO15" s="209"/>
      <c r="BP15" s="209"/>
      <c r="BQ15" s="209"/>
      <c r="BR15" s="209"/>
      <c r="BS15" s="209"/>
      <c r="BT15" s="209"/>
      <c r="BU15" s="209"/>
      <c r="BV15" s="209"/>
      <c r="BW15" s="209"/>
      <c r="BX15" s="209"/>
      <c r="BY15" s="209"/>
      <c r="BZ15" s="209"/>
      <c r="CA15" s="209"/>
      <c r="CB15" s="209"/>
      <c r="CC15" s="209"/>
      <c r="CD15" s="209"/>
      <c r="CE15" s="209"/>
      <c r="CF15" s="209"/>
      <c r="CG15" s="209"/>
      <c r="CH15" s="209"/>
      <c r="CI15" s="209"/>
      <c r="CJ15" s="209"/>
      <c r="CK15" s="209"/>
      <c r="CL15" s="209"/>
      <c r="CM15" s="209"/>
      <c r="CN15" s="209"/>
      <c r="CO15" s="209"/>
      <c r="CP15" s="209"/>
      <c r="CQ15" s="209"/>
      <c r="CR15" s="209"/>
      <c r="CS15" s="209"/>
      <c r="CT15" s="209"/>
      <c r="CU15" s="209"/>
      <c r="CV15" s="209"/>
      <c r="CW15" s="209"/>
      <c r="CX15" s="209"/>
      <c r="CY15" s="209"/>
      <c r="CZ15" s="209"/>
      <c r="DA15" s="209"/>
      <c r="DB15" s="209"/>
      <c r="DC15" s="209"/>
      <c r="DD15" s="209"/>
      <c r="DE15" s="209"/>
      <c r="DF15" s="209"/>
      <c r="DG15" s="209"/>
      <c r="DH15" s="209"/>
      <c r="DI15" s="209"/>
      <c r="DJ15" s="209"/>
      <c r="DK15" s="209"/>
      <c r="DL15" s="209"/>
      <c r="DM15" s="209"/>
      <c r="DN15" s="209"/>
      <c r="DO15" s="209"/>
      <c r="DP15" s="209"/>
      <c r="DQ15" s="209"/>
      <c r="DR15" s="209"/>
      <c r="DS15" s="209"/>
      <c r="DT15" s="209"/>
      <c r="DU15" s="209"/>
      <c r="DV15" s="209"/>
      <c r="DW15" s="209"/>
      <c r="DX15" s="209"/>
      <c r="DY15" s="209"/>
      <c r="DZ15" s="209"/>
      <c r="EA15" s="209"/>
      <c r="EB15" s="209"/>
      <c r="EC15" s="209"/>
      <c r="ED15" s="209"/>
      <c r="EE15" s="209"/>
      <c r="EF15" s="209"/>
      <c r="EG15" s="209"/>
      <c r="EH15" s="209"/>
      <c r="EI15" s="209"/>
      <c r="EJ15" s="209"/>
      <c r="EK15" s="209"/>
      <c r="EL15" s="209"/>
      <c r="EM15" s="209"/>
      <c r="EN15" s="209"/>
      <c r="EO15" s="209"/>
      <c r="EP15" s="209"/>
      <c r="EQ15" s="209"/>
      <c r="ER15" s="209"/>
      <c r="ES15" s="209"/>
      <c r="ET15" s="209"/>
      <c r="EU15" s="209"/>
      <c r="EV15" s="209"/>
      <c r="EW15" s="209"/>
      <c r="EX15" s="209"/>
      <c r="EY15" s="209"/>
      <c r="EZ15" s="209"/>
      <c r="FA15" s="209"/>
      <c r="FB15" s="209"/>
      <c r="FC15" s="209"/>
      <c r="FD15" s="209"/>
      <c r="FE15" s="209"/>
      <c r="FF15" s="209"/>
      <c r="FG15" s="209"/>
      <c r="FH15" s="209"/>
      <c r="FI15" s="209"/>
      <c r="FJ15" s="209"/>
      <c r="FK15" s="209"/>
      <c r="FL15" s="209"/>
      <c r="FM15" s="209"/>
      <c r="FN15" s="209"/>
      <c r="FO15" s="209"/>
      <c r="FP15" s="209"/>
      <c r="FQ15" s="209"/>
      <c r="FR15" s="209"/>
      <c r="FS15" s="209"/>
      <c r="FT15" s="209"/>
      <c r="FU15" s="209"/>
      <c r="FV15" s="209"/>
      <c r="FW15" s="209"/>
      <c r="FX15" s="209"/>
      <c r="FY15" s="209"/>
      <c r="FZ15" s="209"/>
      <c r="GA15" s="209"/>
      <c r="GB15" s="209"/>
      <c r="GC15" s="209"/>
      <c r="GD15" s="209"/>
      <c r="GE15" s="209"/>
      <c r="GF15" s="209"/>
      <c r="GG15" s="209"/>
      <c r="GH15" s="209"/>
      <c r="GI15" s="209"/>
      <c r="GJ15" s="209"/>
      <c r="GK15" s="209"/>
      <c r="GL15" s="209"/>
      <c r="GM15" s="209"/>
      <c r="GN15" s="209"/>
      <c r="GO15" s="209"/>
      <c r="GP15" s="209"/>
      <c r="GQ15" s="209"/>
      <c r="GR15" s="209"/>
      <c r="GS15" s="209"/>
      <c r="GT15" s="209"/>
      <c r="GU15" s="209"/>
      <c r="GV15" s="209"/>
      <c r="GW15" s="209"/>
      <c r="GX15" s="209"/>
      <c r="GY15" s="209"/>
      <c r="GZ15" s="209"/>
      <c r="HA15" s="209"/>
      <c r="HB15" s="209"/>
      <c r="HC15" s="209"/>
      <c r="HD15" s="209"/>
      <c r="HE15" s="209"/>
      <c r="HF15" s="209"/>
      <c r="HG15" s="209"/>
      <c r="HH15" s="209"/>
      <c r="HI15" s="209"/>
      <c r="HJ15" s="209"/>
      <c r="HK15" s="209"/>
      <c r="HL15" s="209"/>
      <c r="HM15" s="209"/>
      <c r="HN15" s="209"/>
      <c r="HO15" s="209"/>
      <c r="HP15" s="209"/>
      <c r="HQ15" s="209"/>
      <c r="HR15" s="209"/>
      <c r="HS15" s="209"/>
      <c r="HT15" s="209"/>
      <c r="HU15" s="209"/>
      <c r="HV15" s="209"/>
      <c r="HW15" s="209"/>
      <c r="HX15" s="209"/>
      <c r="HY15" s="209"/>
      <c r="HZ15" s="209"/>
      <c r="IA15" s="209"/>
      <c r="IB15" s="209"/>
      <c r="IC15" s="209"/>
      <c r="ID15" s="209"/>
      <c r="IE15" s="209"/>
      <c r="IF15" s="209"/>
      <c r="IG15" s="209"/>
      <c r="IH15" s="209"/>
      <c r="II15" s="209"/>
      <c r="IJ15" s="209"/>
      <c r="IK15" s="209"/>
      <c r="IL15" s="209"/>
      <c r="IM15" s="209"/>
      <c r="IN15" s="209"/>
      <c r="IO15" s="209"/>
      <c r="IP15" s="209"/>
      <c r="IQ15" s="209"/>
      <c r="IR15" s="209"/>
      <c r="IS15" s="209"/>
      <c r="IT15" s="209"/>
      <c r="IU15" s="209"/>
      <c r="IV15" s="209"/>
      <c r="IW15" s="209"/>
      <c r="IX15" s="209"/>
    </row>
    <row r="16" spans="1:258" s="210" customFormat="1" ht="21" customHeight="1">
      <c r="A16" s="204">
        <v>3</v>
      </c>
      <c r="B16" s="185" t="s">
        <v>724</v>
      </c>
      <c r="C16" s="186">
        <v>61</v>
      </c>
      <c r="D16" s="186" t="s">
        <v>684</v>
      </c>
      <c r="E16" s="67"/>
      <c r="F16" s="67"/>
      <c r="G16" s="67"/>
      <c r="H16" s="67"/>
      <c r="I16" s="4"/>
      <c r="J16" s="205"/>
      <c r="K16" s="206"/>
      <c r="L16" s="206"/>
      <c r="M16" s="207"/>
      <c r="N16" s="208"/>
      <c r="O16" s="208"/>
      <c r="P16" s="208"/>
      <c r="Q16" s="207"/>
      <c r="R16" s="207"/>
      <c r="S16" s="207"/>
      <c r="T16" s="207"/>
      <c r="U16" s="208"/>
      <c r="V16" s="208"/>
      <c r="W16" s="208"/>
      <c r="X16" s="208"/>
      <c r="Y16" s="208"/>
      <c r="Z16" s="208"/>
      <c r="AA16" s="208"/>
      <c r="AB16" s="209"/>
      <c r="AC16" s="209"/>
      <c r="AD16" s="209"/>
      <c r="AE16" s="209"/>
      <c r="AF16" s="209"/>
      <c r="AG16" s="209"/>
      <c r="AH16" s="209"/>
      <c r="AI16" s="209"/>
      <c r="AJ16" s="209"/>
      <c r="AK16" s="209"/>
      <c r="AL16" s="209"/>
      <c r="AM16" s="209"/>
      <c r="AN16" s="209"/>
      <c r="AO16" s="187"/>
      <c r="AP16" s="209"/>
      <c r="AQ16" s="209"/>
      <c r="AR16" s="209"/>
      <c r="AS16" s="209"/>
      <c r="AT16" s="209"/>
      <c r="AU16" s="209"/>
      <c r="AV16" s="209"/>
      <c r="AW16" s="209"/>
      <c r="AX16" s="209"/>
      <c r="AY16" s="209"/>
      <c r="AZ16" s="209"/>
      <c r="BA16" s="209"/>
      <c r="BB16" s="209"/>
      <c r="BC16" s="209"/>
      <c r="BD16" s="209"/>
      <c r="BE16" s="209"/>
      <c r="BF16" s="209"/>
      <c r="BG16" s="209"/>
      <c r="BH16" s="209"/>
      <c r="BI16" s="209"/>
      <c r="BJ16" s="209"/>
      <c r="BK16" s="209"/>
      <c r="BL16" s="209"/>
      <c r="BM16" s="209"/>
      <c r="BN16" s="209"/>
      <c r="BO16" s="209"/>
      <c r="BP16" s="209"/>
      <c r="BQ16" s="209"/>
      <c r="BR16" s="209"/>
      <c r="BS16" s="209"/>
      <c r="BT16" s="209"/>
      <c r="BU16" s="209"/>
      <c r="BV16" s="209"/>
      <c r="BW16" s="209"/>
      <c r="BX16" s="209"/>
      <c r="BY16" s="209"/>
      <c r="BZ16" s="209"/>
      <c r="CA16" s="209"/>
      <c r="CB16" s="209"/>
      <c r="CC16" s="209"/>
      <c r="CD16" s="209"/>
      <c r="CE16" s="209"/>
      <c r="CF16" s="209"/>
      <c r="CG16" s="209"/>
      <c r="CH16" s="209"/>
      <c r="CI16" s="209"/>
      <c r="CJ16" s="209"/>
      <c r="CK16" s="209"/>
      <c r="CL16" s="209"/>
      <c r="CM16" s="209"/>
      <c r="CN16" s="209"/>
      <c r="CO16" s="209"/>
      <c r="CP16" s="209"/>
      <c r="CQ16" s="209"/>
      <c r="CR16" s="209"/>
      <c r="CS16" s="209"/>
      <c r="CT16" s="209"/>
      <c r="CU16" s="209"/>
      <c r="CV16" s="209"/>
      <c r="CW16" s="209"/>
      <c r="CX16" s="209"/>
      <c r="CY16" s="209"/>
      <c r="CZ16" s="209"/>
      <c r="DA16" s="209"/>
      <c r="DB16" s="209"/>
      <c r="DC16" s="209"/>
      <c r="DD16" s="209"/>
      <c r="DE16" s="209"/>
      <c r="DF16" s="209"/>
      <c r="DG16" s="209"/>
      <c r="DH16" s="209"/>
      <c r="DI16" s="209"/>
      <c r="DJ16" s="209"/>
      <c r="DK16" s="209"/>
      <c r="DL16" s="209"/>
      <c r="DM16" s="209"/>
      <c r="DN16" s="209"/>
      <c r="DO16" s="209"/>
      <c r="DP16" s="209"/>
      <c r="DQ16" s="209"/>
      <c r="DR16" s="209"/>
      <c r="DS16" s="209"/>
      <c r="DT16" s="209"/>
      <c r="DU16" s="209"/>
      <c r="DV16" s="209"/>
      <c r="DW16" s="209"/>
      <c r="DX16" s="209"/>
      <c r="DY16" s="209"/>
      <c r="DZ16" s="209"/>
      <c r="EA16" s="209"/>
      <c r="EB16" s="209"/>
      <c r="EC16" s="209"/>
      <c r="ED16" s="209"/>
      <c r="EE16" s="209"/>
      <c r="EF16" s="209"/>
      <c r="EG16" s="209"/>
      <c r="EH16" s="209"/>
      <c r="EI16" s="209"/>
      <c r="EJ16" s="209"/>
      <c r="EK16" s="209"/>
      <c r="EL16" s="209"/>
      <c r="EM16" s="209"/>
      <c r="EN16" s="209"/>
      <c r="EO16" s="209"/>
      <c r="EP16" s="209"/>
      <c r="EQ16" s="209"/>
      <c r="ER16" s="209"/>
      <c r="ES16" s="209"/>
      <c r="ET16" s="209"/>
      <c r="EU16" s="209"/>
      <c r="EV16" s="209"/>
      <c r="EW16" s="209"/>
      <c r="EX16" s="209"/>
      <c r="EY16" s="209"/>
      <c r="EZ16" s="209"/>
      <c r="FA16" s="209"/>
      <c r="FB16" s="209"/>
      <c r="FC16" s="209"/>
      <c r="FD16" s="209"/>
      <c r="FE16" s="209"/>
      <c r="FF16" s="209"/>
      <c r="FG16" s="209"/>
      <c r="FH16" s="209"/>
      <c r="FI16" s="209"/>
      <c r="FJ16" s="209"/>
      <c r="FK16" s="209"/>
      <c r="FL16" s="209"/>
      <c r="FM16" s="209"/>
      <c r="FN16" s="209"/>
      <c r="FO16" s="209"/>
      <c r="FP16" s="209"/>
      <c r="FQ16" s="209"/>
      <c r="FR16" s="209"/>
      <c r="FS16" s="209"/>
      <c r="FT16" s="209"/>
      <c r="FU16" s="209"/>
      <c r="FV16" s="209"/>
      <c r="FW16" s="209"/>
      <c r="FX16" s="209"/>
      <c r="FY16" s="209"/>
      <c r="FZ16" s="209"/>
      <c r="GA16" s="209"/>
      <c r="GB16" s="209"/>
      <c r="GC16" s="209"/>
      <c r="GD16" s="209"/>
      <c r="GE16" s="209"/>
      <c r="GF16" s="209"/>
      <c r="GG16" s="209"/>
      <c r="GH16" s="209"/>
      <c r="GI16" s="209"/>
      <c r="GJ16" s="209"/>
      <c r="GK16" s="209"/>
      <c r="GL16" s="209"/>
      <c r="GM16" s="209"/>
      <c r="GN16" s="209"/>
      <c r="GO16" s="209"/>
      <c r="GP16" s="209"/>
      <c r="GQ16" s="209"/>
      <c r="GR16" s="209"/>
      <c r="GS16" s="209"/>
      <c r="GT16" s="209"/>
      <c r="GU16" s="209"/>
      <c r="GV16" s="209"/>
      <c r="GW16" s="209"/>
      <c r="GX16" s="209"/>
      <c r="GY16" s="209"/>
      <c r="GZ16" s="209"/>
      <c r="HA16" s="209"/>
      <c r="HB16" s="209"/>
      <c r="HC16" s="209"/>
      <c r="HD16" s="209"/>
      <c r="HE16" s="209"/>
      <c r="HF16" s="209"/>
      <c r="HG16" s="209"/>
      <c r="HH16" s="209"/>
      <c r="HI16" s="209"/>
      <c r="HJ16" s="209"/>
      <c r="HK16" s="209"/>
      <c r="HL16" s="209"/>
      <c r="HM16" s="209"/>
      <c r="HN16" s="209"/>
      <c r="HO16" s="209"/>
      <c r="HP16" s="209"/>
      <c r="HQ16" s="209"/>
      <c r="HR16" s="209"/>
      <c r="HS16" s="209"/>
      <c r="HT16" s="209"/>
      <c r="HU16" s="209"/>
      <c r="HV16" s="209"/>
      <c r="HW16" s="209"/>
      <c r="HX16" s="209"/>
      <c r="HY16" s="209"/>
      <c r="HZ16" s="209"/>
      <c r="IA16" s="209"/>
      <c r="IB16" s="209"/>
      <c r="IC16" s="209"/>
      <c r="ID16" s="209"/>
      <c r="IE16" s="209"/>
      <c r="IF16" s="209"/>
      <c r="IG16" s="209"/>
      <c r="IH16" s="209"/>
      <c r="II16" s="209"/>
      <c r="IJ16" s="209"/>
      <c r="IK16" s="209"/>
      <c r="IL16" s="209"/>
      <c r="IM16" s="209"/>
      <c r="IN16" s="209"/>
      <c r="IO16" s="209"/>
      <c r="IP16" s="209"/>
      <c r="IQ16" s="209"/>
      <c r="IR16" s="209"/>
      <c r="IS16" s="209"/>
      <c r="IT16" s="209"/>
      <c r="IU16" s="209"/>
      <c r="IV16" s="209"/>
      <c r="IW16" s="209"/>
      <c r="IX16" s="209"/>
    </row>
    <row r="17" spans="1:258" s="210" customFormat="1" ht="21" customHeight="1">
      <c r="A17" s="204">
        <v>4</v>
      </c>
      <c r="B17" s="185" t="s">
        <v>719</v>
      </c>
      <c r="C17" s="186">
        <v>72</v>
      </c>
      <c r="D17" s="186" t="s">
        <v>73</v>
      </c>
      <c r="E17" s="67"/>
      <c r="F17" s="67"/>
      <c r="G17" s="67"/>
      <c r="H17" s="67"/>
      <c r="I17" s="4"/>
      <c r="J17" s="205"/>
      <c r="K17" s="206"/>
      <c r="L17" s="206"/>
      <c r="M17" s="207"/>
      <c r="N17" s="208"/>
      <c r="O17" s="208"/>
      <c r="P17" s="208"/>
      <c r="Q17" s="207"/>
      <c r="R17" s="207"/>
      <c r="S17" s="207"/>
      <c r="T17" s="207"/>
      <c r="U17" s="208"/>
      <c r="V17" s="208"/>
      <c r="W17" s="208"/>
      <c r="X17" s="208"/>
      <c r="Y17" s="208"/>
      <c r="Z17" s="208"/>
      <c r="AA17" s="208"/>
      <c r="AB17" s="209"/>
      <c r="AC17" s="209"/>
      <c r="AD17" s="209"/>
      <c r="AE17" s="209"/>
      <c r="AF17" s="209"/>
      <c r="AG17" s="209"/>
      <c r="AH17" s="209"/>
      <c r="AI17" s="209"/>
      <c r="AJ17" s="209"/>
      <c r="AK17" s="209"/>
      <c r="AL17" s="209"/>
      <c r="AM17" s="209"/>
      <c r="AN17" s="209"/>
      <c r="AO17" s="187"/>
      <c r="AP17" s="209"/>
      <c r="AQ17" s="209"/>
      <c r="AR17" s="209"/>
      <c r="AS17" s="209"/>
      <c r="AT17" s="209"/>
      <c r="AU17" s="209"/>
      <c r="AV17" s="209"/>
      <c r="AW17" s="209"/>
      <c r="AX17" s="209"/>
      <c r="AY17" s="209"/>
      <c r="AZ17" s="209"/>
      <c r="BA17" s="209"/>
      <c r="BB17" s="209"/>
      <c r="BC17" s="209"/>
      <c r="BD17" s="209"/>
      <c r="BE17" s="209"/>
      <c r="BF17" s="209"/>
      <c r="BG17" s="209"/>
      <c r="BH17" s="209"/>
      <c r="BI17" s="209"/>
      <c r="BJ17" s="209"/>
      <c r="BK17" s="209"/>
      <c r="BL17" s="209"/>
      <c r="BM17" s="209"/>
      <c r="BN17" s="209"/>
      <c r="BO17" s="209"/>
      <c r="BP17" s="209"/>
      <c r="BQ17" s="209"/>
      <c r="BR17" s="209"/>
      <c r="BS17" s="209"/>
      <c r="BT17" s="209"/>
      <c r="BU17" s="209"/>
      <c r="BV17" s="209"/>
      <c r="BW17" s="209"/>
      <c r="BX17" s="209"/>
      <c r="BY17" s="209"/>
      <c r="BZ17" s="209"/>
      <c r="CA17" s="209"/>
      <c r="CB17" s="209"/>
      <c r="CC17" s="209"/>
      <c r="CD17" s="209"/>
      <c r="CE17" s="209"/>
      <c r="CF17" s="209"/>
      <c r="CG17" s="209"/>
      <c r="CH17" s="209"/>
      <c r="CI17" s="209"/>
      <c r="CJ17" s="209"/>
      <c r="CK17" s="209"/>
      <c r="CL17" s="209"/>
      <c r="CM17" s="209"/>
      <c r="CN17" s="209"/>
      <c r="CO17" s="209"/>
      <c r="CP17" s="209"/>
      <c r="CQ17" s="209"/>
      <c r="CR17" s="209"/>
      <c r="CS17" s="209"/>
      <c r="CT17" s="209"/>
      <c r="CU17" s="209"/>
      <c r="CV17" s="209"/>
      <c r="CW17" s="209"/>
      <c r="CX17" s="209"/>
      <c r="CY17" s="209"/>
      <c r="CZ17" s="209"/>
      <c r="DA17" s="209"/>
      <c r="DB17" s="209"/>
      <c r="DC17" s="209"/>
      <c r="DD17" s="209"/>
      <c r="DE17" s="209"/>
      <c r="DF17" s="209"/>
      <c r="DG17" s="209"/>
      <c r="DH17" s="209"/>
      <c r="DI17" s="209"/>
      <c r="DJ17" s="209"/>
      <c r="DK17" s="209"/>
      <c r="DL17" s="209"/>
      <c r="DM17" s="209"/>
      <c r="DN17" s="209"/>
      <c r="DO17" s="209"/>
      <c r="DP17" s="209"/>
      <c r="DQ17" s="209"/>
      <c r="DR17" s="209"/>
      <c r="DS17" s="209"/>
      <c r="DT17" s="209"/>
      <c r="DU17" s="209"/>
      <c r="DV17" s="209"/>
      <c r="DW17" s="209"/>
      <c r="DX17" s="209"/>
      <c r="DY17" s="209"/>
      <c r="DZ17" s="209"/>
      <c r="EA17" s="209"/>
      <c r="EB17" s="209"/>
      <c r="EC17" s="209"/>
      <c r="ED17" s="209"/>
      <c r="EE17" s="209"/>
      <c r="EF17" s="209"/>
      <c r="EG17" s="209"/>
      <c r="EH17" s="209"/>
      <c r="EI17" s="209"/>
      <c r="EJ17" s="209"/>
      <c r="EK17" s="209"/>
      <c r="EL17" s="209"/>
      <c r="EM17" s="209"/>
      <c r="EN17" s="209"/>
      <c r="EO17" s="209"/>
      <c r="EP17" s="209"/>
      <c r="EQ17" s="209"/>
      <c r="ER17" s="209"/>
      <c r="ES17" s="209"/>
      <c r="ET17" s="209"/>
      <c r="EU17" s="209"/>
      <c r="EV17" s="209"/>
      <c r="EW17" s="209"/>
      <c r="EX17" s="209"/>
      <c r="EY17" s="209"/>
      <c r="EZ17" s="209"/>
      <c r="FA17" s="209"/>
      <c r="FB17" s="209"/>
      <c r="FC17" s="209"/>
      <c r="FD17" s="209"/>
      <c r="FE17" s="209"/>
      <c r="FF17" s="209"/>
      <c r="FG17" s="209"/>
      <c r="FH17" s="209"/>
      <c r="FI17" s="209"/>
      <c r="FJ17" s="209"/>
      <c r="FK17" s="209"/>
      <c r="FL17" s="209"/>
      <c r="FM17" s="209"/>
      <c r="FN17" s="209"/>
      <c r="FO17" s="209"/>
      <c r="FP17" s="209"/>
      <c r="FQ17" s="209"/>
      <c r="FR17" s="209"/>
      <c r="FS17" s="209"/>
      <c r="FT17" s="209"/>
      <c r="FU17" s="209"/>
      <c r="FV17" s="209"/>
      <c r="FW17" s="209"/>
      <c r="FX17" s="209"/>
      <c r="FY17" s="209"/>
      <c r="FZ17" s="209"/>
      <c r="GA17" s="209"/>
      <c r="GB17" s="209"/>
      <c r="GC17" s="209"/>
      <c r="GD17" s="209"/>
      <c r="GE17" s="209"/>
      <c r="GF17" s="209"/>
      <c r="GG17" s="209"/>
      <c r="GH17" s="209"/>
      <c r="GI17" s="209"/>
      <c r="GJ17" s="209"/>
      <c r="GK17" s="209"/>
      <c r="GL17" s="209"/>
      <c r="GM17" s="209"/>
      <c r="GN17" s="209"/>
      <c r="GO17" s="209"/>
      <c r="GP17" s="209"/>
      <c r="GQ17" s="209"/>
      <c r="GR17" s="209"/>
      <c r="GS17" s="209"/>
      <c r="GT17" s="209"/>
      <c r="GU17" s="209"/>
      <c r="GV17" s="209"/>
      <c r="GW17" s="209"/>
      <c r="GX17" s="209"/>
      <c r="GY17" s="209"/>
      <c r="GZ17" s="209"/>
      <c r="HA17" s="209"/>
      <c r="HB17" s="209"/>
      <c r="HC17" s="209"/>
      <c r="HD17" s="209"/>
      <c r="HE17" s="209"/>
      <c r="HF17" s="209"/>
      <c r="HG17" s="209"/>
      <c r="HH17" s="209"/>
      <c r="HI17" s="209"/>
      <c r="HJ17" s="209"/>
      <c r="HK17" s="209"/>
      <c r="HL17" s="209"/>
      <c r="HM17" s="209"/>
      <c r="HN17" s="209"/>
      <c r="HO17" s="209"/>
      <c r="HP17" s="209"/>
      <c r="HQ17" s="209"/>
      <c r="HR17" s="209"/>
      <c r="HS17" s="209"/>
      <c r="HT17" s="209"/>
      <c r="HU17" s="209"/>
      <c r="HV17" s="209"/>
      <c r="HW17" s="209"/>
      <c r="HX17" s="209"/>
      <c r="HY17" s="209"/>
      <c r="HZ17" s="209"/>
      <c r="IA17" s="209"/>
      <c r="IB17" s="209"/>
      <c r="IC17" s="209"/>
      <c r="ID17" s="209"/>
      <c r="IE17" s="209"/>
      <c r="IF17" s="209"/>
      <c r="IG17" s="209"/>
      <c r="IH17" s="209"/>
      <c r="II17" s="209"/>
      <c r="IJ17" s="209"/>
      <c r="IK17" s="209"/>
      <c r="IL17" s="209"/>
      <c r="IM17" s="209"/>
      <c r="IN17" s="209"/>
      <c r="IO17" s="209"/>
      <c r="IP17" s="209"/>
      <c r="IQ17" s="209"/>
      <c r="IR17" s="209"/>
      <c r="IS17" s="209"/>
      <c r="IT17" s="209"/>
      <c r="IU17" s="209"/>
      <c r="IV17" s="209"/>
      <c r="IW17" s="209"/>
      <c r="IX17" s="209"/>
    </row>
    <row r="18" spans="1:258" s="210" customFormat="1" ht="21" customHeight="1">
      <c r="A18" s="86">
        <v>5</v>
      </c>
      <c r="B18" s="66" t="s">
        <v>720</v>
      </c>
      <c r="C18" s="186">
        <v>32</v>
      </c>
      <c r="D18" s="186" t="s">
        <v>73</v>
      </c>
      <c r="E18" s="67"/>
      <c r="F18" s="67"/>
      <c r="G18" s="67"/>
      <c r="H18" s="67"/>
      <c r="I18" s="4"/>
      <c r="J18" s="205"/>
      <c r="K18" s="206"/>
      <c r="L18" s="206"/>
      <c r="M18" s="207"/>
      <c r="N18" s="208"/>
      <c r="O18" s="208"/>
      <c r="P18" s="208"/>
      <c r="Q18" s="207"/>
      <c r="R18" s="207"/>
      <c r="S18" s="207"/>
      <c r="T18" s="207"/>
      <c r="U18" s="208"/>
      <c r="V18" s="208"/>
      <c r="W18" s="208"/>
      <c r="X18" s="208"/>
      <c r="Y18" s="208"/>
      <c r="Z18" s="208"/>
      <c r="AA18" s="208"/>
      <c r="AB18" s="209"/>
      <c r="AC18" s="209"/>
      <c r="AD18" s="209"/>
      <c r="AE18" s="209"/>
      <c r="AF18" s="209"/>
      <c r="AG18" s="209"/>
      <c r="AH18" s="209"/>
      <c r="AI18" s="209"/>
      <c r="AJ18" s="209"/>
      <c r="AK18" s="209"/>
      <c r="AL18" s="209"/>
      <c r="AM18" s="209"/>
      <c r="AN18" s="209"/>
      <c r="AO18" s="187"/>
      <c r="AP18" s="209"/>
      <c r="AQ18" s="209"/>
      <c r="AR18" s="209"/>
      <c r="AS18" s="209"/>
      <c r="AT18" s="209"/>
      <c r="AU18" s="209"/>
      <c r="AV18" s="209"/>
      <c r="AW18" s="209"/>
      <c r="AX18" s="209"/>
      <c r="AY18" s="209"/>
      <c r="AZ18" s="209"/>
      <c r="BA18" s="209"/>
      <c r="BB18" s="209"/>
      <c r="BC18" s="209"/>
      <c r="BD18" s="209"/>
      <c r="BE18" s="209"/>
      <c r="BF18" s="209"/>
      <c r="BG18" s="209"/>
      <c r="BH18" s="209"/>
      <c r="BI18" s="209"/>
      <c r="BJ18" s="209"/>
      <c r="BK18" s="209"/>
      <c r="BL18" s="209"/>
      <c r="BM18" s="209"/>
      <c r="BN18" s="209"/>
      <c r="BO18" s="209"/>
      <c r="BP18" s="209"/>
      <c r="BQ18" s="209"/>
      <c r="BR18" s="209"/>
      <c r="BS18" s="209"/>
      <c r="BT18" s="209"/>
      <c r="BU18" s="209"/>
      <c r="BV18" s="209"/>
      <c r="BW18" s="209"/>
      <c r="BX18" s="209"/>
      <c r="BY18" s="209"/>
      <c r="BZ18" s="209"/>
      <c r="CA18" s="209"/>
      <c r="CB18" s="209"/>
      <c r="CC18" s="209"/>
      <c r="CD18" s="209"/>
      <c r="CE18" s="209"/>
      <c r="CF18" s="209"/>
      <c r="CG18" s="209"/>
      <c r="CH18" s="209"/>
      <c r="CI18" s="209"/>
      <c r="CJ18" s="209"/>
      <c r="CK18" s="209"/>
      <c r="CL18" s="209"/>
      <c r="CM18" s="209"/>
      <c r="CN18" s="209"/>
      <c r="CO18" s="209"/>
      <c r="CP18" s="209"/>
      <c r="CQ18" s="209"/>
      <c r="CR18" s="209"/>
      <c r="CS18" s="209"/>
      <c r="CT18" s="209"/>
      <c r="CU18" s="209"/>
      <c r="CV18" s="209"/>
      <c r="CW18" s="209"/>
      <c r="CX18" s="209"/>
      <c r="CY18" s="209"/>
      <c r="CZ18" s="209"/>
      <c r="DA18" s="209"/>
      <c r="DB18" s="209"/>
      <c r="DC18" s="209"/>
      <c r="DD18" s="209"/>
      <c r="DE18" s="209"/>
      <c r="DF18" s="209"/>
      <c r="DG18" s="209"/>
      <c r="DH18" s="209"/>
      <c r="DI18" s="209"/>
      <c r="DJ18" s="209"/>
      <c r="DK18" s="209"/>
      <c r="DL18" s="209"/>
      <c r="DM18" s="209"/>
      <c r="DN18" s="209"/>
      <c r="DO18" s="209"/>
      <c r="DP18" s="209"/>
      <c r="DQ18" s="209"/>
      <c r="DR18" s="209"/>
      <c r="DS18" s="209"/>
      <c r="DT18" s="209"/>
      <c r="DU18" s="209"/>
      <c r="DV18" s="209"/>
      <c r="DW18" s="209"/>
      <c r="DX18" s="209"/>
      <c r="DY18" s="209"/>
      <c r="DZ18" s="209"/>
      <c r="EA18" s="209"/>
      <c r="EB18" s="209"/>
      <c r="EC18" s="209"/>
      <c r="ED18" s="209"/>
      <c r="EE18" s="209"/>
      <c r="EF18" s="209"/>
      <c r="EG18" s="209"/>
      <c r="EH18" s="209"/>
      <c r="EI18" s="209"/>
      <c r="EJ18" s="209"/>
      <c r="EK18" s="209"/>
      <c r="EL18" s="209"/>
      <c r="EM18" s="209"/>
      <c r="EN18" s="209"/>
      <c r="EO18" s="209"/>
      <c r="EP18" s="209"/>
      <c r="EQ18" s="209"/>
      <c r="ER18" s="209"/>
      <c r="ES18" s="209"/>
      <c r="ET18" s="209"/>
      <c r="EU18" s="209"/>
      <c r="EV18" s="209"/>
      <c r="EW18" s="209"/>
      <c r="EX18" s="209"/>
      <c r="EY18" s="209"/>
      <c r="EZ18" s="209"/>
      <c r="FA18" s="209"/>
      <c r="FB18" s="209"/>
      <c r="FC18" s="209"/>
      <c r="FD18" s="209"/>
      <c r="FE18" s="209"/>
      <c r="FF18" s="209"/>
      <c r="FG18" s="209"/>
      <c r="FH18" s="209"/>
      <c r="FI18" s="209"/>
      <c r="FJ18" s="209"/>
      <c r="FK18" s="209"/>
      <c r="FL18" s="209"/>
      <c r="FM18" s="209"/>
      <c r="FN18" s="209"/>
      <c r="FO18" s="209"/>
      <c r="FP18" s="209"/>
      <c r="FQ18" s="209"/>
      <c r="FR18" s="209"/>
      <c r="FS18" s="209"/>
      <c r="FT18" s="209"/>
      <c r="FU18" s="209"/>
      <c r="FV18" s="209"/>
      <c r="FW18" s="209"/>
      <c r="FX18" s="209"/>
      <c r="FY18" s="209"/>
      <c r="FZ18" s="209"/>
      <c r="GA18" s="209"/>
      <c r="GB18" s="209"/>
      <c r="GC18" s="209"/>
      <c r="GD18" s="209"/>
      <c r="GE18" s="209"/>
      <c r="GF18" s="209"/>
      <c r="GG18" s="209"/>
      <c r="GH18" s="209"/>
      <c r="GI18" s="209"/>
      <c r="GJ18" s="209"/>
      <c r="GK18" s="209"/>
      <c r="GL18" s="209"/>
      <c r="GM18" s="209"/>
      <c r="GN18" s="209"/>
      <c r="GO18" s="209"/>
      <c r="GP18" s="209"/>
      <c r="GQ18" s="209"/>
      <c r="GR18" s="209"/>
      <c r="GS18" s="209"/>
      <c r="GT18" s="209"/>
      <c r="GU18" s="209"/>
      <c r="GV18" s="209"/>
      <c r="GW18" s="209"/>
      <c r="GX18" s="209"/>
      <c r="GY18" s="209"/>
      <c r="GZ18" s="209"/>
      <c r="HA18" s="209"/>
      <c r="HB18" s="209"/>
      <c r="HC18" s="209"/>
      <c r="HD18" s="209"/>
      <c r="HE18" s="209"/>
      <c r="HF18" s="209"/>
      <c r="HG18" s="209"/>
      <c r="HH18" s="209"/>
      <c r="HI18" s="209"/>
      <c r="HJ18" s="209"/>
      <c r="HK18" s="209"/>
      <c r="HL18" s="209"/>
      <c r="HM18" s="209"/>
      <c r="HN18" s="209"/>
      <c r="HO18" s="209"/>
      <c r="HP18" s="209"/>
      <c r="HQ18" s="209"/>
      <c r="HR18" s="209"/>
      <c r="HS18" s="209"/>
      <c r="HT18" s="209"/>
      <c r="HU18" s="209"/>
      <c r="HV18" s="209"/>
      <c r="HW18" s="209"/>
      <c r="HX18" s="209"/>
      <c r="HY18" s="209"/>
      <c r="HZ18" s="209"/>
      <c r="IA18" s="209"/>
      <c r="IB18" s="209"/>
      <c r="IC18" s="209"/>
      <c r="ID18" s="209"/>
      <c r="IE18" s="209"/>
      <c r="IF18" s="209"/>
      <c r="IG18" s="209"/>
      <c r="IH18" s="209"/>
      <c r="II18" s="209"/>
      <c r="IJ18" s="209"/>
      <c r="IK18" s="209"/>
      <c r="IL18" s="209"/>
      <c r="IM18" s="209"/>
      <c r="IN18" s="209"/>
      <c r="IO18" s="209"/>
      <c r="IP18" s="209"/>
      <c r="IQ18" s="209"/>
      <c r="IR18" s="209"/>
      <c r="IS18" s="209"/>
      <c r="IT18" s="209"/>
      <c r="IU18" s="209"/>
      <c r="IV18" s="209"/>
      <c r="IW18" s="209"/>
      <c r="IX18" s="209"/>
    </row>
    <row r="19" spans="1:258" s="210" customFormat="1" ht="21" customHeight="1">
      <c r="A19" s="204">
        <v>6</v>
      </c>
      <c r="B19" s="185" t="s">
        <v>721</v>
      </c>
      <c r="C19" s="186">
        <v>7</v>
      </c>
      <c r="D19" s="186" t="s">
        <v>73</v>
      </c>
      <c r="E19" s="67"/>
      <c r="F19" s="67"/>
      <c r="G19" s="67"/>
      <c r="H19" s="67"/>
      <c r="I19" s="4"/>
      <c r="J19" s="205"/>
      <c r="K19" s="206"/>
      <c r="L19" s="206"/>
      <c r="M19" s="207"/>
      <c r="N19" s="208"/>
      <c r="O19" s="208"/>
      <c r="P19" s="208"/>
      <c r="Q19" s="207"/>
      <c r="R19" s="207"/>
      <c r="S19" s="207"/>
      <c r="T19" s="207"/>
      <c r="U19" s="208"/>
      <c r="V19" s="208"/>
      <c r="W19" s="208"/>
      <c r="X19" s="208"/>
      <c r="Y19" s="208"/>
      <c r="Z19" s="208"/>
      <c r="AA19" s="208"/>
      <c r="AB19" s="209"/>
      <c r="AC19" s="209"/>
      <c r="AD19" s="209"/>
      <c r="AE19" s="209"/>
      <c r="AF19" s="209"/>
      <c r="AG19" s="209"/>
      <c r="AH19" s="209"/>
      <c r="AI19" s="209"/>
      <c r="AJ19" s="209"/>
      <c r="AK19" s="209"/>
      <c r="AL19" s="209"/>
      <c r="AM19" s="209"/>
      <c r="AN19" s="209"/>
      <c r="AO19" s="187"/>
      <c r="AP19" s="209"/>
      <c r="AQ19" s="209"/>
      <c r="AR19" s="209"/>
      <c r="AS19" s="209"/>
      <c r="AT19" s="209"/>
      <c r="AU19" s="209"/>
      <c r="AV19" s="209"/>
      <c r="AW19" s="209"/>
      <c r="AX19" s="209"/>
      <c r="AY19" s="209"/>
      <c r="AZ19" s="209"/>
      <c r="BA19" s="209"/>
      <c r="BB19" s="209"/>
      <c r="BC19" s="209"/>
      <c r="BD19" s="209"/>
      <c r="BE19" s="209"/>
      <c r="BF19" s="209"/>
      <c r="BG19" s="209"/>
      <c r="BH19" s="209"/>
      <c r="BI19" s="209"/>
      <c r="BJ19" s="209"/>
      <c r="BK19" s="209"/>
      <c r="BL19" s="209"/>
      <c r="BM19" s="209"/>
      <c r="BN19" s="209"/>
      <c r="BO19" s="209"/>
      <c r="BP19" s="209"/>
      <c r="BQ19" s="209"/>
      <c r="BR19" s="209"/>
      <c r="BS19" s="209"/>
      <c r="BT19" s="209"/>
      <c r="BU19" s="209"/>
      <c r="BV19" s="209"/>
      <c r="BW19" s="209"/>
      <c r="BX19" s="209"/>
      <c r="BY19" s="209"/>
      <c r="BZ19" s="209"/>
      <c r="CA19" s="209"/>
      <c r="CB19" s="209"/>
      <c r="CC19" s="209"/>
      <c r="CD19" s="209"/>
      <c r="CE19" s="209"/>
      <c r="CF19" s="209"/>
      <c r="CG19" s="209"/>
      <c r="CH19" s="209"/>
      <c r="CI19" s="209"/>
      <c r="CJ19" s="209"/>
      <c r="CK19" s="209"/>
      <c r="CL19" s="209"/>
      <c r="CM19" s="209"/>
      <c r="CN19" s="209"/>
      <c r="CO19" s="209"/>
      <c r="CP19" s="209"/>
      <c r="CQ19" s="209"/>
      <c r="CR19" s="209"/>
      <c r="CS19" s="209"/>
      <c r="CT19" s="209"/>
      <c r="CU19" s="209"/>
      <c r="CV19" s="209"/>
      <c r="CW19" s="209"/>
      <c r="CX19" s="209"/>
      <c r="CY19" s="209"/>
      <c r="CZ19" s="209"/>
      <c r="DA19" s="209"/>
      <c r="DB19" s="209"/>
      <c r="DC19" s="209"/>
      <c r="DD19" s="209"/>
      <c r="DE19" s="209"/>
      <c r="DF19" s="209"/>
      <c r="DG19" s="209"/>
      <c r="DH19" s="209"/>
      <c r="DI19" s="209"/>
      <c r="DJ19" s="209"/>
      <c r="DK19" s="209"/>
      <c r="DL19" s="209"/>
      <c r="DM19" s="209"/>
      <c r="DN19" s="209"/>
      <c r="DO19" s="209"/>
      <c r="DP19" s="209"/>
      <c r="DQ19" s="209"/>
      <c r="DR19" s="209"/>
      <c r="DS19" s="209"/>
      <c r="DT19" s="209"/>
      <c r="DU19" s="209"/>
      <c r="DV19" s="209"/>
      <c r="DW19" s="209"/>
      <c r="DX19" s="209"/>
      <c r="DY19" s="209"/>
      <c r="DZ19" s="209"/>
      <c r="EA19" s="209"/>
      <c r="EB19" s="209"/>
      <c r="EC19" s="209"/>
      <c r="ED19" s="209"/>
      <c r="EE19" s="209"/>
      <c r="EF19" s="209"/>
      <c r="EG19" s="209"/>
      <c r="EH19" s="209"/>
      <c r="EI19" s="209"/>
      <c r="EJ19" s="209"/>
      <c r="EK19" s="209"/>
      <c r="EL19" s="209"/>
      <c r="EM19" s="209"/>
      <c r="EN19" s="209"/>
      <c r="EO19" s="209"/>
      <c r="EP19" s="209"/>
      <c r="EQ19" s="209"/>
      <c r="ER19" s="209"/>
      <c r="ES19" s="209"/>
      <c r="ET19" s="209"/>
      <c r="EU19" s="209"/>
      <c r="EV19" s="209"/>
      <c r="EW19" s="209"/>
      <c r="EX19" s="209"/>
      <c r="EY19" s="209"/>
      <c r="EZ19" s="209"/>
      <c r="FA19" s="209"/>
      <c r="FB19" s="209"/>
      <c r="FC19" s="209"/>
      <c r="FD19" s="209"/>
      <c r="FE19" s="209"/>
      <c r="FF19" s="209"/>
      <c r="FG19" s="209"/>
      <c r="FH19" s="209"/>
      <c r="FI19" s="209"/>
      <c r="FJ19" s="209"/>
      <c r="FK19" s="209"/>
      <c r="FL19" s="209"/>
      <c r="FM19" s="209"/>
      <c r="FN19" s="209"/>
      <c r="FO19" s="209"/>
      <c r="FP19" s="209"/>
      <c r="FQ19" s="209"/>
      <c r="FR19" s="209"/>
      <c r="FS19" s="209"/>
      <c r="FT19" s="209"/>
      <c r="FU19" s="209"/>
      <c r="FV19" s="209"/>
      <c r="FW19" s="209"/>
      <c r="FX19" s="209"/>
      <c r="FY19" s="209"/>
      <c r="FZ19" s="209"/>
      <c r="GA19" s="209"/>
      <c r="GB19" s="209"/>
      <c r="GC19" s="209"/>
      <c r="GD19" s="209"/>
      <c r="GE19" s="209"/>
      <c r="GF19" s="209"/>
      <c r="GG19" s="209"/>
      <c r="GH19" s="209"/>
      <c r="GI19" s="209"/>
      <c r="GJ19" s="209"/>
      <c r="GK19" s="209"/>
      <c r="GL19" s="209"/>
      <c r="GM19" s="209"/>
      <c r="GN19" s="209"/>
      <c r="GO19" s="209"/>
      <c r="GP19" s="209"/>
      <c r="GQ19" s="209"/>
      <c r="GR19" s="209"/>
      <c r="GS19" s="209"/>
      <c r="GT19" s="209"/>
      <c r="GU19" s="209"/>
      <c r="GV19" s="209"/>
      <c r="GW19" s="209"/>
      <c r="GX19" s="209"/>
      <c r="GY19" s="209"/>
      <c r="GZ19" s="209"/>
      <c r="HA19" s="209"/>
      <c r="HB19" s="209"/>
      <c r="HC19" s="209"/>
      <c r="HD19" s="209"/>
      <c r="HE19" s="209"/>
      <c r="HF19" s="209"/>
      <c r="HG19" s="209"/>
      <c r="HH19" s="209"/>
      <c r="HI19" s="209"/>
      <c r="HJ19" s="209"/>
      <c r="HK19" s="209"/>
      <c r="HL19" s="209"/>
      <c r="HM19" s="209"/>
      <c r="HN19" s="209"/>
      <c r="HO19" s="209"/>
      <c r="HP19" s="209"/>
      <c r="HQ19" s="209"/>
      <c r="HR19" s="209"/>
      <c r="HS19" s="209"/>
      <c r="HT19" s="209"/>
      <c r="HU19" s="209"/>
      <c r="HV19" s="209"/>
      <c r="HW19" s="209"/>
      <c r="HX19" s="209"/>
      <c r="HY19" s="209"/>
      <c r="HZ19" s="209"/>
      <c r="IA19" s="209"/>
      <c r="IB19" s="209"/>
      <c r="IC19" s="209"/>
      <c r="ID19" s="209"/>
      <c r="IE19" s="209"/>
      <c r="IF19" s="209"/>
      <c r="IG19" s="209"/>
      <c r="IH19" s="209"/>
      <c r="II19" s="209"/>
      <c r="IJ19" s="209"/>
      <c r="IK19" s="209"/>
      <c r="IL19" s="209"/>
      <c r="IM19" s="209"/>
      <c r="IN19" s="209"/>
      <c r="IO19" s="209"/>
      <c r="IP19" s="209"/>
      <c r="IQ19" s="209"/>
      <c r="IR19" s="209"/>
      <c r="IS19" s="209"/>
      <c r="IT19" s="209"/>
      <c r="IU19" s="209"/>
      <c r="IV19" s="209"/>
      <c r="IW19" s="209"/>
      <c r="IX19" s="209"/>
    </row>
    <row r="20" spans="1:258" s="210" customFormat="1" ht="21" customHeight="1">
      <c r="A20" s="204">
        <v>7</v>
      </c>
      <c r="B20" s="185" t="s">
        <v>725</v>
      </c>
      <c r="C20" s="186">
        <v>260</v>
      </c>
      <c r="D20" s="186" t="s">
        <v>73</v>
      </c>
      <c r="E20" s="67"/>
      <c r="F20" s="67"/>
      <c r="G20" s="67"/>
      <c r="H20" s="67"/>
      <c r="I20" s="4"/>
      <c r="J20" s="205"/>
      <c r="K20" s="206"/>
      <c r="L20" s="206"/>
      <c r="M20" s="207"/>
      <c r="N20" s="208"/>
      <c r="O20" s="208"/>
      <c r="P20" s="208"/>
      <c r="Q20" s="207"/>
      <c r="R20" s="207"/>
      <c r="S20" s="207"/>
      <c r="T20" s="207"/>
      <c r="U20" s="208"/>
      <c r="V20" s="208"/>
      <c r="W20" s="208"/>
      <c r="X20" s="208"/>
      <c r="Y20" s="208"/>
      <c r="Z20" s="208"/>
      <c r="AA20" s="208"/>
      <c r="AB20" s="209"/>
      <c r="AC20" s="209"/>
      <c r="AD20" s="209"/>
      <c r="AE20" s="209"/>
      <c r="AF20" s="209"/>
      <c r="AG20" s="209"/>
      <c r="AH20" s="209"/>
      <c r="AI20" s="209"/>
      <c r="AJ20" s="209"/>
      <c r="AK20" s="209"/>
      <c r="AL20" s="209"/>
      <c r="AM20" s="209"/>
      <c r="AN20" s="209"/>
      <c r="AO20" s="187"/>
      <c r="AP20" s="209"/>
      <c r="AQ20" s="209"/>
      <c r="AR20" s="209"/>
      <c r="AS20" s="209"/>
      <c r="AT20" s="209"/>
      <c r="AU20" s="209"/>
      <c r="AV20" s="209"/>
      <c r="AW20" s="209"/>
      <c r="AX20" s="209"/>
      <c r="AY20" s="209"/>
      <c r="AZ20" s="209"/>
      <c r="BA20" s="209"/>
      <c r="BB20" s="209"/>
      <c r="BC20" s="209"/>
      <c r="BD20" s="209"/>
      <c r="BE20" s="209"/>
      <c r="BF20" s="209"/>
      <c r="BG20" s="209"/>
      <c r="BH20" s="209"/>
      <c r="BI20" s="209"/>
      <c r="BJ20" s="209"/>
      <c r="BK20" s="209"/>
      <c r="BL20" s="209"/>
      <c r="BM20" s="209"/>
      <c r="BN20" s="209"/>
      <c r="BO20" s="209"/>
      <c r="BP20" s="209"/>
      <c r="BQ20" s="209"/>
      <c r="BR20" s="209"/>
      <c r="BS20" s="209"/>
      <c r="BT20" s="209"/>
      <c r="BU20" s="209"/>
      <c r="BV20" s="209"/>
      <c r="BW20" s="209"/>
      <c r="BX20" s="209"/>
      <c r="BY20" s="209"/>
      <c r="BZ20" s="209"/>
      <c r="CA20" s="209"/>
      <c r="CB20" s="209"/>
      <c r="CC20" s="209"/>
      <c r="CD20" s="209"/>
      <c r="CE20" s="209"/>
      <c r="CF20" s="209"/>
      <c r="CG20" s="209"/>
      <c r="CH20" s="209"/>
      <c r="CI20" s="209"/>
      <c r="CJ20" s="209"/>
      <c r="CK20" s="209"/>
      <c r="CL20" s="209"/>
      <c r="CM20" s="209"/>
      <c r="CN20" s="209"/>
      <c r="CO20" s="209"/>
      <c r="CP20" s="209"/>
      <c r="CQ20" s="209"/>
      <c r="CR20" s="209"/>
      <c r="CS20" s="209"/>
      <c r="CT20" s="209"/>
      <c r="CU20" s="209"/>
      <c r="CV20" s="209"/>
      <c r="CW20" s="209"/>
      <c r="CX20" s="209"/>
      <c r="CY20" s="209"/>
      <c r="CZ20" s="209"/>
      <c r="DA20" s="209"/>
      <c r="DB20" s="209"/>
      <c r="DC20" s="209"/>
      <c r="DD20" s="209"/>
      <c r="DE20" s="209"/>
      <c r="DF20" s="209"/>
      <c r="DG20" s="209"/>
      <c r="DH20" s="209"/>
      <c r="DI20" s="209"/>
      <c r="DJ20" s="209"/>
      <c r="DK20" s="209"/>
      <c r="DL20" s="209"/>
      <c r="DM20" s="209"/>
      <c r="DN20" s="209"/>
      <c r="DO20" s="209"/>
      <c r="DP20" s="209"/>
      <c r="DQ20" s="209"/>
      <c r="DR20" s="209"/>
      <c r="DS20" s="209"/>
      <c r="DT20" s="209"/>
      <c r="DU20" s="209"/>
      <c r="DV20" s="209"/>
      <c r="DW20" s="209"/>
      <c r="DX20" s="209"/>
      <c r="DY20" s="209"/>
      <c r="DZ20" s="209"/>
      <c r="EA20" s="209"/>
      <c r="EB20" s="209"/>
      <c r="EC20" s="209"/>
      <c r="ED20" s="209"/>
      <c r="EE20" s="209"/>
      <c r="EF20" s="209"/>
      <c r="EG20" s="209"/>
      <c r="EH20" s="209"/>
      <c r="EI20" s="209"/>
      <c r="EJ20" s="209"/>
      <c r="EK20" s="209"/>
      <c r="EL20" s="209"/>
      <c r="EM20" s="209"/>
      <c r="EN20" s="209"/>
      <c r="EO20" s="209"/>
      <c r="EP20" s="209"/>
      <c r="EQ20" s="209"/>
      <c r="ER20" s="209"/>
      <c r="ES20" s="209"/>
      <c r="ET20" s="209"/>
      <c r="EU20" s="209"/>
      <c r="EV20" s="209"/>
      <c r="EW20" s="209"/>
      <c r="EX20" s="209"/>
      <c r="EY20" s="209"/>
      <c r="EZ20" s="209"/>
      <c r="FA20" s="209"/>
      <c r="FB20" s="209"/>
      <c r="FC20" s="209"/>
      <c r="FD20" s="209"/>
      <c r="FE20" s="209"/>
      <c r="FF20" s="209"/>
      <c r="FG20" s="209"/>
      <c r="FH20" s="209"/>
      <c r="FI20" s="209"/>
      <c r="FJ20" s="209"/>
      <c r="FK20" s="209"/>
      <c r="FL20" s="209"/>
      <c r="FM20" s="209"/>
      <c r="FN20" s="209"/>
      <c r="FO20" s="209"/>
      <c r="FP20" s="209"/>
      <c r="FQ20" s="209"/>
      <c r="FR20" s="209"/>
      <c r="FS20" s="209"/>
      <c r="FT20" s="209"/>
      <c r="FU20" s="209"/>
      <c r="FV20" s="209"/>
      <c r="FW20" s="209"/>
      <c r="FX20" s="209"/>
      <c r="FY20" s="209"/>
      <c r="FZ20" s="209"/>
      <c r="GA20" s="209"/>
      <c r="GB20" s="209"/>
      <c r="GC20" s="209"/>
      <c r="GD20" s="209"/>
      <c r="GE20" s="209"/>
      <c r="GF20" s="209"/>
      <c r="GG20" s="209"/>
      <c r="GH20" s="209"/>
      <c r="GI20" s="209"/>
      <c r="GJ20" s="209"/>
      <c r="GK20" s="209"/>
      <c r="GL20" s="209"/>
      <c r="GM20" s="209"/>
      <c r="GN20" s="209"/>
      <c r="GO20" s="209"/>
      <c r="GP20" s="209"/>
      <c r="GQ20" s="209"/>
      <c r="GR20" s="209"/>
      <c r="GS20" s="209"/>
      <c r="GT20" s="209"/>
      <c r="GU20" s="209"/>
      <c r="GV20" s="209"/>
      <c r="GW20" s="209"/>
      <c r="GX20" s="209"/>
      <c r="GY20" s="209"/>
      <c r="GZ20" s="209"/>
      <c r="HA20" s="209"/>
      <c r="HB20" s="209"/>
      <c r="HC20" s="209"/>
      <c r="HD20" s="209"/>
      <c r="HE20" s="209"/>
      <c r="HF20" s="209"/>
      <c r="HG20" s="209"/>
      <c r="HH20" s="209"/>
      <c r="HI20" s="209"/>
      <c r="HJ20" s="209"/>
      <c r="HK20" s="209"/>
      <c r="HL20" s="209"/>
      <c r="HM20" s="209"/>
      <c r="HN20" s="209"/>
      <c r="HO20" s="209"/>
      <c r="HP20" s="209"/>
      <c r="HQ20" s="209"/>
      <c r="HR20" s="209"/>
      <c r="HS20" s="209"/>
      <c r="HT20" s="209"/>
      <c r="HU20" s="209"/>
      <c r="HV20" s="209"/>
      <c r="HW20" s="209"/>
      <c r="HX20" s="209"/>
      <c r="HY20" s="209"/>
      <c r="HZ20" s="209"/>
      <c r="IA20" s="209"/>
      <c r="IB20" s="209"/>
      <c r="IC20" s="209"/>
      <c r="ID20" s="209"/>
      <c r="IE20" s="209"/>
      <c r="IF20" s="209"/>
      <c r="IG20" s="209"/>
      <c r="IH20" s="209"/>
      <c r="II20" s="209"/>
      <c r="IJ20" s="209"/>
      <c r="IK20" s="209"/>
      <c r="IL20" s="209"/>
      <c r="IM20" s="209"/>
      <c r="IN20" s="209"/>
      <c r="IO20" s="209"/>
      <c r="IP20" s="209"/>
      <c r="IQ20" s="209"/>
      <c r="IR20" s="209"/>
      <c r="IS20" s="209"/>
      <c r="IT20" s="209"/>
      <c r="IU20" s="209"/>
      <c r="IV20" s="209"/>
      <c r="IW20" s="209"/>
      <c r="IX20" s="209"/>
    </row>
    <row r="21" spans="1:258" s="210" customFormat="1" ht="21" customHeight="1">
      <c r="A21" s="204">
        <v>8</v>
      </c>
      <c r="B21" s="66" t="s">
        <v>722</v>
      </c>
      <c r="C21" s="186">
        <v>260</v>
      </c>
      <c r="D21" s="186" t="s">
        <v>73</v>
      </c>
      <c r="E21" s="67"/>
      <c r="F21" s="67"/>
      <c r="G21" s="67"/>
      <c r="H21" s="67"/>
      <c r="I21" s="4"/>
      <c r="J21" s="205"/>
      <c r="K21" s="206"/>
      <c r="L21" s="206"/>
      <c r="M21" s="207"/>
      <c r="N21" s="208"/>
      <c r="O21" s="208"/>
      <c r="P21" s="208"/>
      <c r="Q21" s="207"/>
      <c r="R21" s="207"/>
      <c r="S21" s="207"/>
      <c r="T21" s="207"/>
      <c r="U21" s="208"/>
      <c r="V21" s="208"/>
      <c r="W21" s="208"/>
      <c r="X21" s="208"/>
      <c r="Y21" s="208"/>
      <c r="Z21" s="208"/>
      <c r="AA21" s="208"/>
      <c r="AB21" s="209"/>
      <c r="AC21" s="209"/>
      <c r="AD21" s="209"/>
      <c r="AE21" s="209"/>
      <c r="AF21" s="209"/>
      <c r="AG21" s="209"/>
      <c r="AH21" s="209"/>
      <c r="AI21" s="209"/>
      <c r="AJ21" s="209"/>
      <c r="AK21" s="209"/>
      <c r="AL21" s="209"/>
      <c r="AM21" s="209"/>
      <c r="AN21" s="209"/>
      <c r="AO21" s="187"/>
      <c r="AP21" s="209"/>
      <c r="AQ21" s="209"/>
      <c r="AR21" s="209"/>
      <c r="AS21" s="209"/>
      <c r="AT21" s="209"/>
      <c r="AU21" s="209"/>
      <c r="AV21" s="209"/>
      <c r="AW21" s="209"/>
      <c r="AX21" s="209"/>
      <c r="AY21" s="209"/>
      <c r="AZ21" s="209"/>
      <c r="BA21" s="209"/>
      <c r="BB21" s="209"/>
      <c r="BC21" s="209"/>
      <c r="BD21" s="209"/>
      <c r="BE21" s="209"/>
      <c r="BF21" s="209"/>
      <c r="BG21" s="209"/>
      <c r="BH21" s="209"/>
      <c r="BI21" s="209"/>
      <c r="BJ21" s="209"/>
      <c r="BK21" s="209"/>
      <c r="BL21" s="209"/>
      <c r="BM21" s="209"/>
      <c r="BN21" s="209"/>
      <c r="BO21" s="209"/>
      <c r="BP21" s="209"/>
      <c r="BQ21" s="209"/>
      <c r="BR21" s="209"/>
      <c r="BS21" s="209"/>
      <c r="BT21" s="209"/>
      <c r="BU21" s="209"/>
      <c r="BV21" s="209"/>
      <c r="BW21" s="209"/>
      <c r="BX21" s="209"/>
      <c r="BY21" s="209"/>
      <c r="BZ21" s="209"/>
      <c r="CA21" s="209"/>
      <c r="CB21" s="209"/>
      <c r="CC21" s="209"/>
      <c r="CD21" s="209"/>
      <c r="CE21" s="209"/>
      <c r="CF21" s="209"/>
      <c r="CG21" s="209"/>
      <c r="CH21" s="209"/>
      <c r="CI21" s="209"/>
      <c r="CJ21" s="209"/>
      <c r="CK21" s="209"/>
      <c r="CL21" s="209"/>
      <c r="CM21" s="209"/>
      <c r="CN21" s="209"/>
      <c r="CO21" s="209"/>
      <c r="CP21" s="209"/>
      <c r="CQ21" s="209"/>
      <c r="CR21" s="209"/>
      <c r="CS21" s="209"/>
      <c r="CT21" s="209"/>
      <c r="CU21" s="209"/>
      <c r="CV21" s="209"/>
      <c r="CW21" s="209"/>
      <c r="CX21" s="209"/>
      <c r="CY21" s="209"/>
      <c r="CZ21" s="209"/>
      <c r="DA21" s="209"/>
      <c r="DB21" s="209"/>
      <c r="DC21" s="209"/>
      <c r="DD21" s="209"/>
      <c r="DE21" s="209"/>
      <c r="DF21" s="209"/>
      <c r="DG21" s="209"/>
      <c r="DH21" s="209"/>
      <c r="DI21" s="209"/>
      <c r="DJ21" s="209"/>
      <c r="DK21" s="209"/>
      <c r="DL21" s="209"/>
      <c r="DM21" s="209"/>
      <c r="DN21" s="209"/>
      <c r="DO21" s="209"/>
      <c r="DP21" s="209"/>
      <c r="DQ21" s="209"/>
      <c r="DR21" s="209"/>
      <c r="DS21" s="209"/>
      <c r="DT21" s="209"/>
      <c r="DU21" s="209"/>
      <c r="DV21" s="209"/>
      <c r="DW21" s="209"/>
      <c r="DX21" s="209"/>
      <c r="DY21" s="209"/>
      <c r="DZ21" s="209"/>
      <c r="EA21" s="209"/>
      <c r="EB21" s="209"/>
      <c r="EC21" s="209"/>
      <c r="ED21" s="209"/>
      <c r="EE21" s="209"/>
      <c r="EF21" s="209"/>
      <c r="EG21" s="209"/>
      <c r="EH21" s="209"/>
      <c r="EI21" s="209"/>
      <c r="EJ21" s="209"/>
      <c r="EK21" s="209"/>
      <c r="EL21" s="209"/>
      <c r="EM21" s="209"/>
      <c r="EN21" s="209"/>
      <c r="EO21" s="209"/>
      <c r="EP21" s="209"/>
      <c r="EQ21" s="209"/>
      <c r="ER21" s="209"/>
      <c r="ES21" s="209"/>
      <c r="ET21" s="209"/>
      <c r="EU21" s="209"/>
      <c r="EV21" s="209"/>
      <c r="EW21" s="209"/>
      <c r="EX21" s="209"/>
      <c r="EY21" s="209"/>
      <c r="EZ21" s="209"/>
      <c r="FA21" s="209"/>
      <c r="FB21" s="209"/>
      <c r="FC21" s="209"/>
      <c r="FD21" s="209"/>
      <c r="FE21" s="209"/>
      <c r="FF21" s="209"/>
      <c r="FG21" s="209"/>
      <c r="FH21" s="209"/>
      <c r="FI21" s="209"/>
      <c r="FJ21" s="209"/>
      <c r="FK21" s="209"/>
      <c r="FL21" s="209"/>
      <c r="FM21" s="209"/>
      <c r="FN21" s="209"/>
      <c r="FO21" s="209"/>
      <c r="FP21" s="209"/>
      <c r="FQ21" s="209"/>
      <c r="FR21" s="209"/>
      <c r="FS21" s="209"/>
      <c r="FT21" s="209"/>
      <c r="FU21" s="209"/>
      <c r="FV21" s="209"/>
      <c r="FW21" s="209"/>
      <c r="FX21" s="209"/>
      <c r="FY21" s="209"/>
      <c r="FZ21" s="209"/>
      <c r="GA21" s="209"/>
      <c r="GB21" s="209"/>
      <c r="GC21" s="209"/>
      <c r="GD21" s="209"/>
      <c r="GE21" s="209"/>
      <c r="GF21" s="209"/>
      <c r="GG21" s="209"/>
      <c r="GH21" s="209"/>
      <c r="GI21" s="209"/>
      <c r="GJ21" s="209"/>
      <c r="GK21" s="209"/>
      <c r="GL21" s="209"/>
      <c r="GM21" s="209"/>
      <c r="GN21" s="209"/>
      <c r="GO21" s="209"/>
      <c r="GP21" s="209"/>
      <c r="GQ21" s="209"/>
      <c r="GR21" s="209"/>
      <c r="GS21" s="209"/>
      <c r="GT21" s="209"/>
      <c r="GU21" s="209"/>
      <c r="GV21" s="209"/>
      <c r="GW21" s="209"/>
      <c r="GX21" s="209"/>
      <c r="GY21" s="209"/>
      <c r="GZ21" s="209"/>
      <c r="HA21" s="209"/>
      <c r="HB21" s="209"/>
      <c r="HC21" s="209"/>
      <c r="HD21" s="209"/>
      <c r="HE21" s="209"/>
      <c r="HF21" s="209"/>
      <c r="HG21" s="209"/>
      <c r="HH21" s="209"/>
      <c r="HI21" s="209"/>
      <c r="HJ21" s="209"/>
      <c r="HK21" s="209"/>
      <c r="HL21" s="209"/>
      <c r="HM21" s="209"/>
      <c r="HN21" s="209"/>
      <c r="HO21" s="209"/>
      <c r="HP21" s="209"/>
      <c r="HQ21" s="209"/>
      <c r="HR21" s="209"/>
      <c r="HS21" s="209"/>
      <c r="HT21" s="209"/>
      <c r="HU21" s="209"/>
      <c r="HV21" s="209"/>
      <c r="HW21" s="209"/>
      <c r="HX21" s="209"/>
      <c r="HY21" s="209"/>
      <c r="HZ21" s="209"/>
      <c r="IA21" s="209"/>
      <c r="IB21" s="209"/>
      <c r="IC21" s="209"/>
      <c r="ID21" s="209"/>
      <c r="IE21" s="209"/>
      <c r="IF21" s="209"/>
      <c r="IG21" s="209"/>
      <c r="IH21" s="209"/>
      <c r="II21" s="209"/>
      <c r="IJ21" s="209"/>
      <c r="IK21" s="209"/>
      <c r="IL21" s="209"/>
      <c r="IM21" s="209"/>
      <c r="IN21" s="209"/>
      <c r="IO21" s="209"/>
      <c r="IP21" s="209"/>
      <c r="IQ21" s="209"/>
      <c r="IR21" s="209"/>
      <c r="IS21" s="209"/>
      <c r="IT21" s="209"/>
      <c r="IU21" s="209"/>
      <c r="IV21" s="209"/>
      <c r="IW21" s="209"/>
      <c r="IX21" s="209"/>
    </row>
    <row r="22" spans="1:258" s="210" customFormat="1" ht="21" customHeight="1">
      <c r="A22" s="204">
        <v>9</v>
      </c>
      <c r="B22" s="521" t="s">
        <v>723</v>
      </c>
      <c r="C22" s="186">
        <v>1</v>
      </c>
      <c r="D22" s="186" t="s">
        <v>21</v>
      </c>
      <c r="E22" s="67"/>
      <c r="F22" s="67"/>
      <c r="G22" s="67"/>
      <c r="H22" s="67"/>
      <c r="I22" s="4"/>
      <c r="J22" s="205"/>
      <c r="K22" s="206"/>
      <c r="L22" s="206"/>
      <c r="M22" s="207"/>
      <c r="N22" s="208"/>
      <c r="O22" s="208"/>
      <c r="P22" s="208"/>
      <c r="Q22" s="207"/>
      <c r="R22" s="207"/>
      <c r="S22" s="207"/>
      <c r="T22" s="207"/>
      <c r="U22" s="208"/>
      <c r="V22" s="208"/>
      <c r="W22" s="208"/>
      <c r="X22" s="208"/>
      <c r="Y22" s="208"/>
      <c r="Z22" s="208"/>
      <c r="AA22" s="208"/>
      <c r="AB22" s="209"/>
      <c r="AC22" s="209"/>
      <c r="AD22" s="209"/>
      <c r="AE22" s="209"/>
      <c r="AF22" s="209"/>
      <c r="AG22" s="209"/>
      <c r="AH22" s="209"/>
      <c r="AI22" s="209"/>
      <c r="AJ22" s="209"/>
      <c r="AK22" s="209"/>
      <c r="AL22" s="209"/>
      <c r="AM22" s="209"/>
      <c r="AN22" s="209"/>
      <c r="AO22" s="187"/>
      <c r="AP22" s="209"/>
      <c r="AQ22" s="209"/>
      <c r="AR22" s="209"/>
      <c r="AS22" s="209"/>
      <c r="AT22" s="209"/>
      <c r="AU22" s="209"/>
      <c r="AV22" s="209"/>
      <c r="AW22" s="209"/>
      <c r="AX22" s="209"/>
      <c r="AY22" s="209"/>
      <c r="AZ22" s="209"/>
      <c r="BA22" s="209"/>
      <c r="BB22" s="209"/>
      <c r="BC22" s="209"/>
      <c r="BD22" s="209"/>
      <c r="BE22" s="209"/>
      <c r="BF22" s="209"/>
      <c r="BG22" s="209"/>
      <c r="BH22" s="209"/>
      <c r="BI22" s="209"/>
      <c r="BJ22" s="209"/>
      <c r="BK22" s="209"/>
      <c r="BL22" s="209"/>
      <c r="BM22" s="209"/>
      <c r="BN22" s="209"/>
      <c r="BO22" s="209"/>
      <c r="BP22" s="209"/>
      <c r="BQ22" s="209"/>
      <c r="BR22" s="209"/>
      <c r="BS22" s="209"/>
      <c r="BT22" s="209"/>
      <c r="BU22" s="209"/>
      <c r="BV22" s="209"/>
      <c r="BW22" s="209"/>
      <c r="BX22" s="209"/>
      <c r="BY22" s="209"/>
      <c r="BZ22" s="209"/>
      <c r="CA22" s="209"/>
      <c r="CB22" s="209"/>
      <c r="CC22" s="209"/>
      <c r="CD22" s="209"/>
      <c r="CE22" s="209"/>
      <c r="CF22" s="209"/>
      <c r="CG22" s="209"/>
      <c r="CH22" s="209"/>
      <c r="CI22" s="209"/>
      <c r="CJ22" s="209"/>
      <c r="CK22" s="209"/>
      <c r="CL22" s="209"/>
      <c r="CM22" s="209"/>
      <c r="CN22" s="209"/>
      <c r="CO22" s="209"/>
      <c r="CP22" s="209"/>
      <c r="CQ22" s="209"/>
      <c r="CR22" s="209"/>
      <c r="CS22" s="209"/>
      <c r="CT22" s="209"/>
      <c r="CU22" s="209"/>
      <c r="CV22" s="209"/>
      <c r="CW22" s="209"/>
      <c r="CX22" s="209"/>
      <c r="CY22" s="209"/>
      <c r="CZ22" s="209"/>
      <c r="DA22" s="209"/>
      <c r="DB22" s="209"/>
      <c r="DC22" s="209"/>
      <c r="DD22" s="209"/>
      <c r="DE22" s="209"/>
      <c r="DF22" s="209"/>
      <c r="DG22" s="209"/>
      <c r="DH22" s="209"/>
      <c r="DI22" s="209"/>
      <c r="DJ22" s="209"/>
      <c r="DK22" s="209"/>
      <c r="DL22" s="209"/>
      <c r="DM22" s="209"/>
      <c r="DN22" s="209"/>
      <c r="DO22" s="209"/>
      <c r="DP22" s="209"/>
      <c r="DQ22" s="209"/>
      <c r="DR22" s="209"/>
      <c r="DS22" s="209"/>
      <c r="DT22" s="209"/>
      <c r="DU22" s="209"/>
      <c r="DV22" s="209"/>
      <c r="DW22" s="209"/>
      <c r="DX22" s="209"/>
      <c r="DY22" s="209"/>
      <c r="DZ22" s="209"/>
      <c r="EA22" s="209"/>
      <c r="EB22" s="209"/>
      <c r="EC22" s="209"/>
      <c r="ED22" s="209"/>
      <c r="EE22" s="209"/>
      <c r="EF22" s="209"/>
      <c r="EG22" s="209"/>
      <c r="EH22" s="209"/>
      <c r="EI22" s="209"/>
      <c r="EJ22" s="209"/>
      <c r="EK22" s="209"/>
      <c r="EL22" s="209"/>
      <c r="EM22" s="209"/>
      <c r="EN22" s="209"/>
      <c r="EO22" s="209"/>
      <c r="EP22" s="209"/>
      <c r="EQ22" s="209"/>
      <c r="ER22" s="209"/>
      <c r="ES22" s="209"/>
      <c r="ET22" s="209"/>
      <c r="EU22" s="209"/>
      <c r="EV22" s="209"/>
      <c r="EW22" s="209"/>
      <c r="EX22" s="209"/>
      <c r="EY22" s="209"/>
      <c r="EZ22" s="209"/>
      <c r="FA22" s="209"/>
      <c r="FB22" s="209"/>
      <c r="FC22" s="209"/>
      <c r="FD22" s="209"/>
      <c r="FE22" s="209"/>
      <c r="FF22" s="209"/>
      <c r="FG22" s="209"/>
      <c r="FH22" s="209"/>
      <c r="FI22" s="209"/>
      <c r="FJ22" s="209"/>
      <c r="FK22" s="209"/>
      <c r="FL22" s="209"/>
      <c r="FM22" s="209"/>
      <c r="FN22" s="209"/>
      <c r="FO22" s="209"/>
      <c r="FP22" s="209"/>
      <c r="FQ22" s="209"/>
      <c r="FR22" s="209"/>
      <c r="FS22" s="209"/>
      <c r="FT22" s="209"/>
      <c r="FU22" s="209"/>
      <c r="FV22" s="209"/>
      <c r="FW22" s="209"/>
      <c r="FX22" s="209"/>
      <c r="FY22" s="209"/>
      <c r="FZ22" s="209"/>
      <c r="GA22" s="209"/>
      <c r="GB22" s="209"/>
      <c r="GC22" s="209"/>
      <c r="GD22" s="209"/>
      <c r="GE22" s="209"/>
      <c r="GF22" s="209"/>
      <c r="GG22" s="209"/>
      <c r="GH22" s="209"/>
      <c r="GI22" s="209"/>
      <c r="GJ22" s="209"/>
      <c r="GK22" s="209"/>
      <c r="GL22" s="209"/>
      <c r="GM22" s="209"/>
      <c r="GN22" s="209"/>
      <c r="GO22" s="209"/>
      <c r="GP22" s="209"/>
      <c r="GQ22" s="209"/>
      <c r="GR22" s="209"/>
      <c r="GS22" s="209"/>
      <c r="GT22" s="209"/>
      <c r="GU22" s="209"/>
      <c r="GV22" s="209"/>
      <c r="GW22" s="209"/>
      <c r="GX22" s="209"/>
      <c r="GY22" s="209"/>
      <c r="GZ22" s="209"/>
      <c r="HA22" s="209"/>
      <c r="HB22" s="209"/>
      <c r="HC22" s="209"/>
      <c r="HD22" s="209"/>
      <c r="HE22" s="209"/>
      <c r="HF22" s="209"/>
      <c r="HG22" s="209"/>
      <c r="HH22" s="209"/>
      <c r="HI22" s="209"/>
      <c r="HJ22" s="209"/>
      <c r="HK22" s="209"/>
      <c r="HL22" s="209"/>
      <c r="HM22" s="209"/>
      <c r="HN22" s="209"/>
      <c r="HO22" s="209"/>
      <c r="HP22" s="209"/>
      <c r="HQ22" s="209"/>
      <c r="HR22" s="209"/>
      <c r="HS22" s="209"/>
      <c r="HT22" s="209"/>
      <c r="HU22" s="209"/>
      <c r="HV22" s="209"/>
      <c r="HW22" s="209"/>
      <c r="HX22" s="209"/>
      <c r="HY22" s="209"/>
      <c r="HZ22" s="209"/>
      <c r="IA22" s="209"/>
      <c r="IB22" s="209"/>
      <c r="IC22" s="209"/>
      <c r="ID22" s="209"/>
      <c r="IE22" s="209"/>
      <c r="IF22" s="209"/>
      <c r="IG22" s="209"/>
      <c r="IH22" s="209"/>
      <c r="II22" s="209"/>
      <c r="IJ22" s="209"/>
      <c r="IK22" s="209"/>
      <c r="IL22" s="209"/>
      <c r="IM22" s="209"/>
      <c r="IN22" s="209"/>
      <c r="IO22" s="209"/>
      <c r="IP22" s="209"/>
      <c r="IQ22" s="209"/>
      <c r="IR22" s="209"/>
      <c r="IS22" s="209"/>
      <c r="IT22" s="209"/>
      <c r="IU22" s="209"/>
      <c r="IV22" s="209"/>
      <c r="IW22" s="209"/>
      <c r="IX22" s="209"/>
    </row>
    <row r="23" spans="1:258" s="210" customFormat="1" ht="21" customHeight="1" thickBot="1">
      <c r="A23" s="204"/>
      <c r="B23" s="185"/>
      <c r="C23" s="186"/>
      <c r="D23" s="186"/>
      <c r="E23" s="67"/>
      <c r="F23" s="67"/>
      <c r="G23" s="67"/>
      <c r="H23" s="67"/>
      <c r="I23" s="4"/>
      <c r="J23" s="205"/>
      <c r="K23" s="206"/>
      <c r="L23" s="206"/>
      <c r="M23" s="207"/>
      <c r="N23" s="208"/>
      <c r="O23" s="208"/>
      <c r="P23" s="208"/>
      <c r="Q23" s="207"/>
      <c r="R23" s="207"/>
      <c r="S23" s="207"/>
      <c r="T23" s="207"/>
      <c r="U23" s="208"/>
      <c r="V23" s="208"/>
      <c r="W23" s="208"/>
      <c r="X23" s="208"/>
      <c r="Y23" s="208"/>
      <c r="Z23" s="208"/>
      <c r="AA23" s="208"/>
      <c r="AB23" s="209"/>
      <c r="AC23" s="209"/>
      <c r="AD23" s="209"/>
      <c r="AE23" s="209"/>
      <c r="AF23" s="209"/>
      <c r="AG23" s="209"/>
      <c r="AH23" s="209"/>
      <c r="AI23" s="209"/>
      <c r="AJ23" s="209"/>
      <c r="AK23" s="209"/>
      <c r="AL23" s="209"/>
      <c r="AM23" s="209"/>
      <c r="AN23" s="209"/>
      <c r="AO23" s="187"/>
      <c r="AP23" s="209"/>
      <c r="AQ23" s="209"/>
      <c r="AR23" s="209"/>
      <c r="AS23" s="209"/>
      <c r="AT23" s="209"/>
      <c r="AU23" s="209"/>
      <c r="AV23" s="209"/>
      <c r="AW23" s="209"/>
      <c r="AX23" s="209"/>
      <c r="AY23" s="209"/>
      <c r="AZ23" s="209"/>
      <c r="BA23" s="209"/>
      <c r="BB23" s="209"/>
      <c r="BC23" s="209"/>
      <c r="BD23" s="209"/>
      <c r="BE23" s="209"/>
      <c r="BF23" s="209"/>
      <c r="BG23" s="209"/>
      <c r="BH23" s="209"/>
      <c r="BI23" s="209"/>
      <c r="BJ23" s="209"/>
      <c r="BK23" s="209"/>
      <c r="BL23" s="209"/>
      <c r="BM23" s="209"/>
      <c r="BN23" s="209"/>
      <c r="BO23" s="209"/>
      <c r="BP23" s="209"/>
      <c r="BQ23" s="209"/>
      <c r="BR23" s="209"/>
      <c r="BS23" s="209"/>
      <c r="BT23" s="209"/>
      <c r="BU23" s="209"/>
      <c r="BV23" s="209"/>
      <c r="BW23" s="209"/>
      <c r="BX23" s="209"/>
      <c r="BY23" s="209"/>
      <c r="BZ23" s="209"/>
      <c r="CA23" s="209"/>
      <c r="CB23" s="209"/>
      <c r="CC23" s="209"/>
      <c r="CD23" s="209"/>
      <c r="CE23" s="209"/>
      <c r="CF23" s="209"/>
      <c r="CG23" s="209"/>
      <c r="CH23" s="209"/>
      <c r="CI23" s="209"/>
      <c r="CJ23" s="209"/>
      <c r="CK23" s="209"/>
      <c r="CL23" s="209"/>
      <c r="CM23" s="209"/>
      <c r="CN23" s="209"/>
      <c r="CO23" s="209"/>
      <c r="CP23" s="209"/>
      <c r="CQ23" s="209"/>
      <c r="CR23" s="209"/>
      <c r="CS23" s="209"/>
      <c r="CT23" s="209"/>
      <c r="CU23" s="209"/>
      <c r="CV23" s="209"/>
      <c r="CW23" s="209"/>
      <c r="CX23" s="209"/>
      <c r="CY23" s="209"/>
      <c r="CZ23" s="209"/>
      <c r="DA23" s="209"/>
      <c r="DB23" s="209"/>
      <c r="DC23" s="209"/>
      <c r="DD23" s="209"/>
      <c r="DE23" s="209"/>
      <c r="DF23" s="209"/>
      <c r="DG23" s="209"/>
      <c r="DH23" s="209"/>
      <c r="DI23" s="209"/>
      <c r="DJ23" s="209"/>
      <c r="DK23" s="209"/>
      <c r="DL23" s="209"/>
      <c r="DM23" s="209"/>
      <c r="DN23" s="209"/>
      <c r="DO23" s="209"/>
      <c r="DP23" s="209"/>
      <c r="DQ23" s="209"/>
      <c r="DR23" s="209"/>
      <c r="DS23" s="209"/>
      <c r="DT23" s="209"/>
      <c r="DU23" s="209"/>
      <c r="DV23" s="209"/>
      <c r="DW23" s="209"/>
      <c r="DX23" s="209"/>
      <c r="DY23" s="209"/>
      <c r="DZ23" s="209"/>
      <c r="EA23" s="209"/>
      <c r="EB23" s="209"/>
      <c r="EC23" s="209"/>
      <c r="ED23" s="209"/>
      <c r="EE23" s="209"/>
      <c r="EF23" s="209"/>
      <c r="EG23" s="209"/>
      <c r="EH23" s="209"/>
      <c r="EI23" s="209"/>
      <c r="EJ23" s="209"/>
      <c r="EK23" s="209"/>
      <c r="EL23" s="209"/>
      <c r="EM23" s="209"/>
      <c r="EN23" s="209"/>
      <c r="EO23" s="209"/>
      <c r="EP23" s="209"/>
      <c r="EQ23" s="209"/>
      <c r="ER23" s="209"/>
      <c r="ES23" s="209"/>
      <c r="ET23" s="209"/>
      <c r="EU23" s="209"/>
      <c r="EV23" s="209"/>
      <c r="EW23" s="209"/>
      <c r="EX23" s="209"/>
      <c r="EY23" s="209"/>
      <c r="EZ23" s="209"/>
      <c r="FA23" s="209"/>
      <c r="FB23" s="209"/>
      <c r="FC23" s="209"/>
      <c r="FD23" s="209"/>
      <c r="FE23" s="209"/>
      <c r="FF23" s="209"/>
      <c r="FG23" s="209"/>
      <c r="FH23" s="209"/>
      <c r="FI23" s="209"/>
      <c r="FJ23" s="209"/>
      <c r="FK23" s="209"/>
      <c r="FL23" s="209"/>
      <c r="FM23" s="209"/>
      <c r="FN23" s="209"/>
      <c r="FO23" s="209"/>
      <c r="FP23" s="209"/>
      <c r="FQ23" s="209"/>
      <c r="FR23" s="209"/>
      <c r="FS23" s="209"/>
      <c r="FT23" s="209"/>
      <c r="FU23" s="209"/>
      <c r="FV23" s="209"/>
      <c r="FW23" s="209"/>
      <c r="FX23" s="209"/>
      <c r="FY23" s="209"/>
      <c r="FZ23" s="209"/>
      <c r="GA23" s="209"/>
      <c r="GB23" s="209"/>
      <c r="GC23" s="209"/>
      <c r="GD23" s="209"/>
      <c r="GE23" s="209"/>
      <c r="GF23" s="209"/>
      <c r="GG23" s="209"/>
      <c r="GH23" s="209"/>
      <c r="GI23" s="209"/>
      <c r="GJ23" s="209"/>
      <c r="GK23" s="209"/>
      <c r="GL23" s="209"/>
      <c r="GM23" s="209"/>
      <c r="GN23" s="209"/>
      <c r="GO23" s="209"/>
      <c r="GP23" s="209"/>
      <c r="GQ23" s="209"/>
      <c r="GR23" s="209"/>
      <c r="GS23" s="209"/>
      <c r="GT23" s="209"/>
      <c r="GU23" s="209"/>
      <c r="GV23" s="209"/>
      <c r="GW23" s="209"/>
      <c r="GX23" s="209"/>
      <c r="GY23" s="209"/>
      <c r="GZ23" s="209"/>
      <c r="HA23" s="209"/>
      <c r="HB23" s="209"/>
      <c r="HC23" s="209"/>
      <c r="HD23" s="209"/>
      <c r="HE23" s="209"/>
      <c r="HF23" s="209"/>
      <c r="HG23" s="209"/>
      <c r="HH23" s="209"/>
      <c r="HI23" s="209"/>
      <c r="HJ23" s="209"/>
      <c r="HK23" s="209"/>
      <c r="HL23" s="209"/>
      <c r="HM23" s="209"/>
      <c r="HN23" s="209"/>
      <c r="HO23" s="209"/>
      <c r="HP23" s="209"/>
      <c r="HQ23" s="209"/>
      <c r="HR23" s="209"/>
      <c r="HS23" s="209"/>
      <c r="HT23" s="209"/>
      <c r="HU23" s="209"/>
      <c r="HV23" s="209"/>
      <c r="HW23" s="209"/>
      <c r="HX23" s="209"/>
      <c r="HY23" s="209"/>
      <c r="HZ23" s="209"/>
      <c r="IA23" s="209"/>
      <c r="IB23" s="209"/>
      <c r="IC23" s="209"/>
      <c r="ID23" s="209"/>
      <c r="IE23" s="209"/>
      <c r="IF23" s="209"/>
      <c r="IG23" s="209"/>
      <c r="IH23" s="209"/>
      <c r="II23" s="209"/>
      <c r="IJ23" s="209"/>
      <c r="IK23" s="209"/>
      <c r="IL23" s="209"/>
      <c r="IM23" s="209"/>
      <c r="IN23" s="209"/>
      <c r="IO23" s="209"/>
      <c r="IP23" s="209"/>
      <c r="IQ23" s="209"/>
      <c r="IR23" s="209"/>
      <c r="IS23" s="209"/>
      <c r="IT23" s="209"/>
      <c r="IU23" s="209"/>
      <c r="IV23" s="209"/>
      <c r="IW23" s="209"/>
      <c r="IX23" s="209"/>
    </row>
    <row r="24" spans="1:258" s="210" customFormat="1" ht="21" customHeight="1" thickTop="1">
      <c r="A24" s="422"/>
      <c r="B24" s="423" t="s">
        <v>654</v>
      </c>
      <c r="C24" s="424"/>
      <c r="D24" s="424"/>
      <c r="E24" s="425"/>
      <c r="F24" s="425"/>
      <c r="G24" s="425"/>
      <c r="H24" s="425"/>
      <c r="I24" s="424"/>
      <c r="J24" s="205"/>
      <c r="K24" s="206"/>
      <c r="L24" s="206"/>
      <c r="M24" s="207"/>
      <c r="N24" s="208"/>
      <c r="O24" s="208"/>
      <c r="P24" s="208"/>
      <c r="Q24" s="207"/>
      <c r="R24" s="207"/>
      <c r="S24" s="207"/>
      <c r="T24" s="207"/>
      <c r="U24" s="208"/>
      <c r="V24" s="208"/>
      <c r="W24" s="208"/>
      <c r="X24" s="208"/>
      <c r="Y24" s="208"/>
      <c r="Z24" s="208"/>
      <c r="AA24" s="208"/>
      <c r="AB24" s="209"/>
      <c r="AC24" s="209"/>
      <c r="AD24" s="209"/>
      <c r="AE24" s="209"/>
      <c r="AF24" s="209"/>
      <c r="AG24" s="209"/>
      <c r="AH24" s="209"/>
      <c r="AI24" s="209"/>
      <c r="AJ24" s="209"/>
      <c r="AK24" s="209"/>
      <c r="AL24" s="209"/>
      <c r="AM24" s="209"/>
      <c r="AN24" s="209"/>
      <c r="AO24" s="187"/>
      <c r="AP24" s="209"/>
      <c r="AQ24" s="209"/>
      <c r="AR24" s="209"/>
      <c r="AS24" s="209"/>
      <c r="AT24" s="209"/>
      <c r="AU24" s="209"/>
      <c r="AV24" s="209"/>
      <c r="AW24" s="209"/>
      <c r="AX24" s="209"/>
      <c r="AY24" s="209"/>
      <c r="AZ24" s="209"/>
      <c r="BA24" s="209"/>
      <c r="BB24" s="209"/>
      <c r="BC24" s="209"/>
      <c r="BD24" s="209"/>
      <c r="BE24" s="209"/>
      <c r="BF24" s="209"/>
      <c r="BG24" s="209"/>
      <c r="BH24" s="209"/>
      <c r="BI24" s="209"/>
      <c r="BJ24" s="209"/>
      <c r="BK24" s="209"/>
      <c r="BL24" s="209"/>
      <c r="BM24" s="209"/>
      <c r="BN24" s="209"/>
      <c r="BO24" s="209"/>
      <c r="BP24" s="209"/>
      <c r="BQ24" s="209"/>
      <c r="BR24" s="209"/>
      <c r="BS24" s="209"/>
      <c r="BT24" s="209"/>
      <c r="BU24" s="209"/>
      <c r="BV24" s="209"/>
      <c r="BW24" s="209"/>
      <c r="BX24" s="209"/>
      <c r="BY24" s="209"/>
      <c r="BZ24" s="209"/>
      <c r="CA24" s="209"/>
      <c r="CB24" s="209"/>
      <c r="CC24" s="209"/>
      <c r="CD24" s="209"/>
      <c r="CE24" s="209"/>
      <c r="CF24" s="209"/>
      <c r="CG24" s="209"/>
      <c r="CH24" s="209"/>
      <c r="CI24" s="209"/>
      <c r="CJ24" s="209"/>
      <c r="CK24" s="209"/>
      <c r="CL24" s="209"/>
      <c r="CM24" s="209"/>
      <c r="CN24" s="209"/>
      <c r="CO24" s="209"/>
      <c r="CP24" s="209"/>
      <c r="CQ24" s="209"/>
      <c r="CR24" s="209"/>
      <c r="CS24" s="209"/>
      <c r="CT24" s="209"/>
      <c r="CU24" s="209"/>
      <c r="CV24" s="209"/>
      <c r="CW24" s="209"/>
      <c r="CX24" s="209"/>
      <c r="CY24" s="209"/>
      <c r="CZ24" s="209"/>
      <c r="DA24" s="209"/>
      <c r="DB24" s="209"/>
      <c r="DC24" s="209"/>
      <c r="DD24" s="209"/>
      <c r="DE24" s="209"/>
      <c r="DF24" s="209"/>
      <c r="DG24" s="209"/>
      <c r="DH24" s="209"/>
      <c r="DI24" s="209"/>
      <c r="DJ24" s="209"/>
      <c r="DK24" s="209"/>
      <c r="DL24" s="209"/>
      <c r="DM24" s="209"/>
      <c r="DN24" s="209"/>
      <c r="DO24" s="209"/>
      <c r="DP24" s="209"/>
      <c r="DQ24" s="209"/>
      <c r="DR24" s="209"/>
      <c r="DS24" s="209"/>
      <c r="DT24" s="209"/>
      <c r="DU24" s="209"/>
      <c r="DV24" s="209"/>
      <c r="DW24" s="209"/>
      <c r="DX24" s="209"/>
      <c r="DY24" s="209"/>
      <c r="DZ24" s="209"/>
      <c r="EA24" s="209"/>
      <c r="EB24" s="209"/>
      <c r="EC24" s="209"/>
      <c r="ED24" s="209"/>
      <c r="EE24" s="209"/>
      <c r="EF24" s="209"/>
      <c r="EG24" s="209"/>
      <c r="EH24" s="209"/>
      <c r="EI24" s="209"/>
      <c r="EJ24" s="209"/>
      <c r="EK24" s="209"/>
      <c r="EL24" s="209"/>
      <c r="EM24" s="209"/>
      <c r="EN24" s="209"/>
      <c r="EO24" s="209"/>
      <c r="EP24" s="209"/>
      <c r="EQ24" s="209"/>
      <c r="ER24" s="209"/>
      <c r="ES24" s="209"/>
      <c r="ET24" s="209"/>
      <c r="EU24" s="209"/>
      <c r="EV24" s="209"/>
      <c r="EW24" s="209"/>
      <c r="EX24" s="209"/>
      <c r="EY24" s="209"/>
      <c r="EZ24" s="209"/>
      <c r="FA24" s="209"/>
      <c r="FB24" s="209"/>
      <c r="FC24" s="209"/>
      <c r="FD24" s="209"/>
      <c r="FE24" s="209"/>
      <c r="FF24" s="209"/>
      <c r="FG24" s="209"/>
      <c r="FH24" s="209"/>
      <c r="FI24" s="209"/>
      <c r="FJ24" s="209"/>
      <c r="FK24" s="209"/>
      <c r="FL24" s="209"/>
      <c r="FM24" s="209"/>
      <c r="FN24" s="209"/>
      <c r="FO24" s="209"/>
      <c r="FP24" s="209"/>
      <c r="FQ24" s="209"/>
      <c r="FR24" s="209"/>
      <c r="FS24" s="209"/>
      <c r="FT24" s="209"/>
      <c r="FU24" s="209"/>
      <c r="FV24" s="209"/>
      <c r="FW24" s="209"/>
      <c r="FX24" s="209"/>
      <c r="FY24" s="209"/>
      <c r="FZ24" s="209"/>
      <c r="GA24" s="209"/>
      <c r="GB24" s="209"/>
      <c r="GC24" s="209"/>
      <c r="GD24" s="209"/>
      <c r="GE24" s="209"/>
      <c r="GF24" s="209"/>
      <c r="GG24" s="209"/>
      <c r="GH24" s="209"/>
      <c r="GI24" s="209"/>
      <c r="GJ24" s="209"/>
      <c r="GK24" s="209"/>
      <c r="GL24" s="209"/>
      <c r="GM24" s="209"/>
      <c r="GN24" s="209"/>
      <c r="GO24" s="209"/>
      <c r="GP24" s="209"/>
      <c r="GQ24" s="209"/>
      <c r="GR24" s="209"/>
      <c r="GS24" s="209"/>
      <c r="GT24" s="209"/>
      <c r="GU24" s="209"/>
      <c r="GV24" s="209"/>
      <c r="GW24" s="209"/>
      <c r="GX24" s="209"/>
      <c r="GY24" s="209"/>
      <c r="GZ24" s="209"/>
      <c r="HA24" s="209"/>
      <c r="HB24" s="209"/>
      <c r="HC24" s="209"/>
      <c r="HD24" s="209"/>
      <c r="HE24" s="209"/>
      <c r="HF24" s="209"/>
      <c r="HG24" s="209"/>
      <c r="HH24" s="209"/>
      <c r="HI24" s="209"/>
      <c r="HJ24" s="209"/>
      <c r="HK24" s="209"/>
      <c r="HL24" s="209"/>
      <c r="HM24" s="209"/>
      <c r="HN24" s="209"/>
      <c r="HO24" s="209"/>
      <c r="HP24" s="209"/>
      <c r="HQ24" s="209"/>
      <c r="HR24" s="209"/>
      <c r="HS24" s="209"/>
      <c r="HT24" s="209"/>
      <c r="HU24" s="209"/>
      <c r="HV24" s="209"/>
      <c r="HW24" s="209"/>
      <c r="HX24" s="209"/>
      <c r="HY24" s="209"/>
      <c r="HZ24" s="209"/>
      <c r="IA24" s="209"/>
      <c r="IB24" s="209"/>
      <c r="IC24" s="209"/>
      <c r="ID24" s="209"/>
      <c r="IE24" s="209"/>
      <c r="IF24" s="209"/>
      <c r="IG24" s="209"/>
      <c r="IH24" s="209"/>
      <c r="II24" s="209"/>
      <c r="IJ24" s="209"/>
      <c r="IK24" s="209"/>
      <c r="IL24" s="209"/>
      <c r="IM24" s="209"/>
      <c r="IN24" s="209"/>
      <c r="IO24" s="209"/>
      <c r="IP24" s="209"/>
      <c r="IQ24" s="209"/>
      <c r="IR24" s="209"/>
      <c r="IS24" s="209"/>
      <c r="IT24" s="209"/>
      <c r="IU24" s="209"/>
      <c r="IV24" s="209"/>
      <c r="IW24" s="209"/>
      <c r="IX24" s="209"/>
    </row>
    <row r="25" spans="1:258" s="210" customFormat="1" ht="21" customHeight="1">
      <c r="A25" s="204"/>
      <c r="B25" s="180"/>
      <c r="C25" s="186"/>
      <c r="D25" s="186"/>
      <c r="E25" s="67"/>
      <c r="F25" s="67"/>
      <c r="G25" s="67"/>
      <c r="H25" s="67"/>
      <c r="I25" s="4"/>
      <c r="J25" s="205"/>
      <c r="K25" s="206"/>
      <c r="L25" s="206"/>
      <c r="M25" s="207"/>
      <c r="N25" s="208"/>
      <c r="O25" s="208"/>
      <c r="P25" s="208"/>
      <c r="Q25" s="207"/>
      <c r="R25" s="207"/>
      <c r="S25" s="207"/>
      <c r="T25" s="207"/>
      <c r="U25" s="208"/>
      <c r="V25" s="208"/>
      <c r="W25" s="208"/>
      <c r="X25" s="208"/>
      <c r="Y25" s="208"/>
      <c r="Z25" s="208"/>
      <c r="AA25" s="208"/>
      <c r="AB25" s="209"/>
      <c r="AC25" s="209"/>
      <c r="AD25" s="209"/>
      <c r="AE25" s="209"/>
      <c r="AF25" s="209"/>
      <c r="AG25" s="209"/>
      <c r="AH25" s="209"/>
      <c r="AI25" s="209"/>
      <c r="AJ25" s="209"/>
      <c r="AK25" s="209"/>
      <c r="AL25" s="209"/>
      <c r="AM25" s="209"/>
      <c r="AN25" s="209"/>
      <c r="AO25" s="187"/>
      <c r="AP25" s="209"/>
      <c r="AQ25" s="209"/>
      <c r="AR25" s="209"/>
      <c r="AS25" s="209"/>
      <c r="AT25" s="209"/>
      <c r="AU25" s="209"/>
      <c r="AV25" s="209"/>
      <c r="AW25" s="209"/>
      <c r="AX25" s="209"/>
      <c r="AY25" s="209"/>
      <c r="AZ25" s="209"/>
      <c r="BA25" s="209"/>
      <c r="BB25" s="209"/>
      <c r="BC25" s="209"/>
      <c r="BD25" s="209"/>
      <c r="BE25" s="209"/>
      <c r="BF25" s="209"/>
      <c r="BG25" s="209"/>
      <c r="BH25" s="209"/>
      <c r="BI25" s="209"/>
      <c r="BJ25" s="209"/>
      <c r="BK25" s="209"/>
      <c r="BL25" s="209"/>
      <c r="BM25" s="209"/>
      <c r="BN25" s="209"/>
      <c r="BO25" s="209"/>
      <c r="BP25" s="209"/>
      <c r="BQ25" s="209"/>
      <c r="BR25" s="209"/>
      <c r="BS25" s="209"/>
      <c r="BT25" s="209"/>
      <c r="BU25" s="209"/>
      <c r="BV25" s="209"/>
      <c r="BW25" s="209"/>
      <c r="BX25" s="209"/>
      <c r="BY25" s="209"/>
      <c r="BZ25" s="209"/>
      <c r="CA25" s="209"/>
      <c r="CB25" s="209"/>
      <c r="CC25" s="209"/>
      <c r="CD25" s="209"/>
      <c r="CE25" s="209"/>
      <c r="CF25" s="209"/>
      <c r="CG25" s="209"/>
      <c r="CH25" s="209"/>
      <c r="CI25" s="209"/>
      <c r="CJ25" s="209"/>
      <c r="CK25" s="209"/>
      <c r="CL25" s="209"/>
      <c r="CM25" s="209"/>
      <c r="CN25" s="209"/>
      <c r="CO25" s="209"/>
      <c r="CP25" s="209"/>
      <c r="CQ25" s="209"/>
      <c r="CR25" s="209"/>
      <c r="CS25" s="209"/>
      <c r="CT25" s="209"/>
      <c r="CU25" s="209"/>
      <c r="CV25" s="209"/>
      <c r="CW25" s="209"/>
      <c r="CX25" s="209"/>
      <c r="CY25" s="209"/>
      <c r="CZ25" s="209"/>
      <c r="DA25" s="209"/>
      <c r="DB25" s="209"/>
      <c r="DC25" s="209"/>
      <c r="DD25" s="209"/>
      <c r="DE25" s="209"/>
      <c r="DF25" s="209"/>
      <c r="DG25" s="209"/>
      <c r="DH25" s="209"/>
      <c r="DI25" s="209"/>
      <c r="DJ25" s="209"/>
      <c r="DK25" s="209"/>
      <c r="DL25" s="209"/>
      <c r="DM25" s="209"/>
      <c r="DN25" s="209"/>
      <c r="DO25" s="209"/>
      <c r="DP25" s="209"/>
      <c r="DQ25" s="209"/>
      <c r="DR25" s="209"/>
      <c r="DS25" s="209"/>
      <c r="DT25" s="209"/>
      <c r="DU25" s="209"/>
      <c r="DV25" s="209"/>
      <c r="DW25" s="209"/>
      <c r="DX25" s="209"/>
      <c r="DY25" s="209"/>
      <c r="DZ25" s="209"/>
      <c r="EA25" s="209"/>
      <c r="EB25" s="209"/>
      <c r="EC25" s="209"/>
      <c r="ED25" s="209"/>
      <c r="EE25" s="209"/>
      <c r="EF25" s="209"/>
      <c r="EG25" s="209"/>
      <c r="EH25" s="209"/>
      <c r="EI25" s="209"/>
      <c r="EJ25" s="209"/>
      <c r="EK25" s="209"/>
      <c r="EL25" s="209"/>
      <c r="EM25" s="209"/>
      <c r="EN25" s="209"/>
      <c r="EO25" s="209"/>
      <c r="EP25" s="209"/>
      <c r="EQ25" s="209"/>
      <c r="ER25" s="209"/>
      <c r="ES25" s="209"/>
      <c r="ET25" s="209"/>
      <c r="EU25" s="209"/>
      <c r="EV25" s="209"/>
      <c r="EW25" s="209"/>
      <c r="EX25" s="209"/>
      <c r="EY25" s="209"/>
      <c r="EZ25" s="209"/>
      <c r="FA25" s="209"/>
      <c r="FB25" s="209"/>
      <c r="FC25" s="209"/>
      <c r="FD25" s="209"/>
      <c r="FE25" s="209"/>
      <c r="FF25" s="209"/>
      <c r="FG25" s="209"/>
      <c r="FH25" s="209"/>
      <c r="FI25" s="209"/>
      <c r="FJ25" s="209"/>
      <c r="FK25" s="209"/>
      <c r="FL25" s="209"/>
      <c r="FM25" s="209"/>
      <c r="FN25" s="209"/>
      <c r="FO25" s="209"/>
      <c r="FP25" s="209"/>
      <c r="FQ25" s="209"/>
      <c r="FR25" s="209"/>
      <c r="FS25" s="209"/>
      <c r="FT25" s="209"/>
      <c r="FU25" s="209"/>
      <c r="FV25" s="209"/>
      <c r="FW25" s="209"/>
      <c r="FX25" s="209"/>
      <c r="FY25" s="209"/>
      <c r="FZ25" s="209"/>
      <c r="GA25" s="209"/>
      <c r="GB25" s="209"/>
      <c r="GC25" s="209"/>
      <c r="GD25" s="209"/>
      <c r="GE25" s="209"/>
      <c r="GF25" s="209"/>
      <c r="GG25" s="209"/>
      <c r="GH25" s="209"/>
      <c r="GI25" s="209"/>
      <c r="GJ25" s="209"/>
      <c r="GK25" s="209"/>
      <c r="GL25" s="209"/>
      <c r="GM25" s="209"/>
      <c r="GN25" s="209"/>
      <c r="GO25" s="209"/>
      <c r="GP25" s="209"/>
      <c r="GQ25" s="209"/>
      <c r="GR25" s="209"/>
      <c r="GS25" s="209"/>
      <c r="GT25" s="209"/>
      <c r="GU25" s="209"/>
      <c r="GV25" s="209"/>
      <c r="GW25" s="209"/>
      <c r="GX25" s="209"/>
      <c r="GY25" s="209"/>
      <c r="GZ25" s="209"/>
      <c r="HA25" s="209"/>
      <c r="HB25" s="209"/>
      <c r="HC25" s="209"/>
      <c r="HD25" s="209"/>
      <c r="HE25" s="209"/>
      <c r="HF25" s="209"/>
      <c r="HG25" s="209"/>
      <c r="HH25" s="209"/>
      <c r="HI25" s="209"/>
      <c r="HJ25" s="209"/>
      <c r="HK25" s="209"/>
      <c r="HL25" s="209"/>
      <c r="HM25" s="209"/>
      <c r="HN25" s="209"/>
      <c r="HO25" s="209"/>
      <c r="HP25" s="209"/>
      <c r="HQ25" s="209"/>
      <c r="HR25" s="209"/>
      <c r="HS25" s="209"/>
      <c r="HT25" s="209"/>
      <c r="HU25" s="209"/>
      <c r="HV25" s="209"/>
      <c r="HW25" s="209"/>
      <c r="HX25" s="209"/>
      <c r="HY25" s="209"/>
      <c r="HZ25" s="209"/>
      <c r="IA25" s="209"/>
      <c r="IB25" s="209"/>
      <c r="IC25" s="209"/>
      <c r="ID25" s="209"/>
      <c r="IE25" s="209"/>
      <c r="IF25" s="209"/>
      <c r="IG25" s="209"/>
      <c r="IH25" s="209"/>
      <c r="II25" s="209"/>
      <c r="IJ25" s="209"/>
      <c r="IK25" s="209"/>
      <c r="IL25" s="209"/>
      <c r="IM25" s="209"/>
      <c r="IN25" s="209"/>
      <c r="IO25" s="209"/>
      <c r="IP25" s="209"/>
      <c r="IQ25" s="209"/>
      <c r="IR25" s="209"/>
      <c r="IS25" s="209"/>
      <c r="IT25" s="209"/>
      <c r="IU25" s="209"/>
      <c r="IV25" s="209"/>
      <c r="IW25" s="209"/>
      <c r="IX25" s="209"/>
    </row>
    <row r="26" spans="1:258" s="210" customFormat="1" ht="21" customHeight="1">
      <c r="A26" s="204"/>
      <c r="B26" s="180"/>
      <c r="C26" s="2"/>
      <c r="D26" s="2"/>
      <c r="E26" s="67"/>
      <c r="F26" s="67"/>
      <c r="G26" s="67"/>
      <c r="H26" s="67"/>
      <c r="I26" s="4"/>
      <c r="J26" s="205"/>
      <c r="K26" s="206"/>
      <c r="L26" s="206"/>
      <c r="M26" s="207"/>
      <c r="N26" s="208"/>
      <c r="O26" s="208"/>
      <c r="P26" s="208"/>
      <c r="Q26" s="207"/>
      <c r="R26" s="207"/>
      <c r="S26" s="207"/>
      <c r="T26" s="207"/>
      <c r="U26" s="208"/>
      <c r="V26" s="208"/>
      <c r="W26" s="208"/>
      <c r="X26" s="208"/>
      <c r="Y26" s="208"/>
      <c r="Z26" s="208"/>
      <c r="AA26" s="208"/>
      <c r="AB26" s="209"/>
      <c r="AC26" s="209"/>
      <c r="AD26" s="209"/>
      <c r="AE26" s="209"/>
      <c r="AF26" s="209"/>
      <c r="AG26" s="209"/>
      <c r="AH26" s="209"/>
      <c r="AI26" s="209"/>
      <c r="AJ26" s="209"/>
      <c r="AK26" s="209"/>
      <c r="AL26" s="209"/>
      <c r="AM26" s="209"/>
      <c r="AN26" s="209"/>
      <c r="AO26" s="187"/>
      <c r="AP26" s="209"/>
      <c r="AQ26" s="209"/>
      <c r="AR26" s="209"/>
      <c r="AS26" s="209"/>
      <c r="AT26" s="209"/>
      <c r="AU26" s="209"/>
      <c r="AV26" s="209"/>
      <c r="AW26" s="209"/>
      <c r="AX26" s="209"/>
      <c r="AY26" s="209"/>
      <c r="AZ26" s="209"/>
      <c r="BA26" s="209"/>
      <c r="BB26" s="209"/>
      <c r="BC26" s="209"/>
      <c r="BD26" s="209"/>
      <c r="BE26" s="209"/>
      <c r="BF26" s="209"/>
      <c r="BG26" s="209"/>
      <c r="BH26" s="209"/>
      <c r="BI26" s="209"/>
      <c r="BJ26" s="209"/>
      <c r="BK26" s="209"/>
      <c r="BL26" s="209"/>
      <c r="BM26" s="209"/>
      <c r="BN26" s="209"/>
      <c r="BO26" s="209"/>
      <c r="BP26" s="209"/>
      <c r="BQ26" s="209"/>
      <c r="BR26" s="209"/>
      <c r="BS26" s="209"/>
      <c r="BT26" s="209"/>
      <c r="BU26" s="209"/>
      <c r="BV26" s="209"/>
      <c r="BW26" s="209"/>
      <c r="BX26" s="209"/>
      <c r="BY26" s="209"/>
      <c r="BZ26" s="209"/>
      <c r="CA26" s="209"/>
      <c r="CB26" s="209"/>
      <c r="CC26" s="209"/>
      <c r="CD26" s="209"/>
      <c r="CE26" s="209"/>
      <c r="CF26" s="209"/>
      <c r="CG26" s="209"/>
      <c r="CH26" s="209"/>
      <c r="CI26" s="209"/>
      <c r="CJ26" s="209"/>
      <c r="CK26" s="209"/>
      <c r="CL26" s="209"/>
      <c r="CM26" s="209"/>
      <c r="CN26" s="209"/>
      <c r="CO26" s="209"/>
      <c r="CP26" s="209"/>
      <c r="CQ26" s="209"/>
      <c r="CR26" s="209"/>
      <c r="CS26" s="209"/>
      <c r="CT26" s="209"/>
      <c r="CU26" s="209"/>
      <c r="CV26" s="209"/>
      <c r="CW26" s="209"/>
      <c r="CX26" s="209"/>
      <c r="CY26" s="209"/>
      <c r="CZ26" s="209"/>
      <c r="DA26" s="209"/>
      <c r="DB26" s="209"/>
      <c r="DC26" s="209"/>
      <c r="DD26" s="209"/>
      <c r="DE26" s="209"/>
      <c r="DF26" s="209"/>
      <c r="DG26" s="209"/>
      <c r="DH26" s="209"/>
      <c r="DI26" s="209"/>
      <c r="DJ26" s="209"/>
      <c r="DK26" s="209"/>
      <c r="DL26" s="209"/>
      <c r="DM26" s="209"/>
      <c r="DN26" s="209"/>
      <c r="DO26" s="209"/>
      <c r="DP26" s="209"/>
      <c r="DQ26" s="209"/>
      <c r="DR26" s="209"/>
      <c r="DS26" s="209"/>
      <c r="DT26" s="209"/>
      <c r="DU26" s="209"/>
      <c r="DV26" s="209"/>
      <c r="DW26" s="209"/>
      <c r="DX26" s="209"/>
      <c r="DY26" s="209"/>
      <c r="DZ26" s="209"/>
      <c r="EA26" s="209"/>
      <c r="EB26" s="209"/>
      <c r="EC26" s="209"/>
      <c r="ED26" s="209"/>
      <c r="EE26" s="209"/>
      <c r="EF26" s="209"/>
      <c r="EG26" s="209"/>
      <c r="EH26" s="209"/>
      <c r="EI26" s="209"/>
      <c r="EJ26" s="209"/>
      <c r="EK26" s="209"/>
      <c r="EL26" s="209"/>
      <c r="EM26" s="209"/>
      <c r="EN26" s="209"/>
      <c r="EO26" s="209"/>
      <c r="EP26" s="209"/>
      <c r="EQ26" s="209"/>
      <c r="ER26" s="209"/>
      <c r="ES26" s="209"/>
      <c r="ET26" s="209"/>
      <c r="EU26" s="209"/>
      <c r="EV26" s="209"/>
      <c r="EW26" s="209"/>
      <c r="EX26" s="209"/>
      <c r="EY26" s="209"/>
      <c r="EZ26" s="209"/>
      <c r="FA26" s="209"/>
      <c r="FB26" s="209"/>
      <c r="FC26" s="209"/>
      <c r="FD26" s="209"/>
      <c r="FE26" s="209"/>
      <c r="FF26" s="209"/>
      <c r="FG26" s="209"/>
      <c r="FH26" s="209"/>
      <c r="FI26" s="209"/>
      <c r="FJ26" s="209"/>
      <c r="FK26" s="209"/>
      <c r="FL26" s="209"/>
      <c r="FM26" s="209"/>
      <c r="FN26" s="209"/>
      <c r="FO26" s="209"/>
      <c r="FP26" s="209"/>
      <c r="FQ26" s="209"/>
      <c r="FR26" s="209"/>
      <c r="FS26" s="209"/>
      <c r="FT26" s="209"/>
      <c r="FU26" s="209"/>
      <c r="FV26" s="209"/>
      <c r="FW26" s="209"/>
      <c r="FX26" s="209"/>
      <c r="FY26" s="209"/>
      <c r="FZ26" s="209"/>
      <c r="GA26" s="209"/>
      <c r="GB26" s="209"/>
      <c r="GC26" s="209"/>
      <c r="GD26" s="209"/>
      <c r="GE26" s="209"/>
      <c r="GF26" s="209"/>
      <c r="GG26" s="209"/>
      <c r="GH26" s="209"/>
      <c r="GI26" s="209"/>
      <c r="GJ26" s="209"/>
      <c r="GK26" s="209"/>
      <c r="GL26" s="209"/>
      <c r="GM26" s="209"/>
      <c r="GN26" s="209"/>
      <c r="GO26" s="209"/>
      <c r="GP26" s="209"/>
      <c r="GQ26" s="209"/>
      <c r="GR26" s="209"/>
      <c r="GS26" s="209"/>
      <c r="GT26" s="209"/>
      <c r="GU26" s="209"/>
      <c r="GV26" s="209"/>
      <c r="GW26" s="209"/>
      <c r="GX26" s="209"/>
      <c r="GY26" s="209"/>
      <c r="GZ26" s="209"/>
      <c r="HA26" s="209"/>
      <c r="HB26" s="209"/>
      <c r="HC26" s="209"/>
      <c r="HD26" s="209"/>
      <c r="HE26" s="209"/>
      <c r="HF26" s="209"/>
      <c r="HG26" s="209"/>
      <c r="HH26" s="209"/>
      <c r="HI26" s="209"/>
      <c r="HJ26" s="209"/>
      <c r="HK26" s="209"/>
      <c r="HL26" s="209"/>
      <c r="HM26" s="209"/>
      <c r="HN26" s="209"/>
      <c r="HO26" s="209"/>
      <c r="HP26" s="209"/>
      <c r="HQ26" s="209"/>
      <c r="HR26" s="209"/>
      <c r="HS26" s="209"/>
      <c r="HT26" s="209"/>
      <c r="HU26" s="209"/>
      <c r="HV26" s="209"/>
      <c r="HW26" s="209"/>
      <c r="HX26" s="209"/>
      <c r="HY26" s="209"/>
      <c r="HZ26" s="209"/>
      <c r="IA26" s="209"/>
      <c r="IB26" s="209"/>
      <c r="IC26" s="209"/>
      <c r="ID26" s="209"/>
      <c r="IE26" s="209"/>
      <c r="IF26" s="209"/>
      <c r="IG26" s="209"/>
      <c r="IH26" s="209"/>
      <c r="II26" s="209"/>
      <c r="IJ26" s="209"/>
      <c r="IK26" s="209"/>
      <c r="IL26" s="209"/>
      <c r="IM26" s="209"/>
      <c r="IN26" s="209"/>
      <c r="IO26" s="209"/>
      <c r="IP26" s="209"/>
      <c r="IQ26" s="209"/>
      <c r="IR26" s="209"/>
      <c r="IS26" s="209"/>
      <c r="IT26" s="209"/>
      <c r="IU26" s="209"/>
      <c r="IV26" s="209"/>
      <c r="IW26" s="209"/>
      <c r="IX26" s="209"/>
    </row>
    <row r="27" spans="1:258" s="210" customFormat="1" ht="21" customHeight="1">
      <c r="A27" s="204"/>
      <c r="B27" s="185"/>
      <c r="C27" s="2"/>
      <c r="D27" s="2"/>
      <c r="E27" s="67"/>
      <c r="F27" s="67"/>
      <c r="G27" s="67"/>
      <c r="H27" s="67"/>
      <c r="I27" s="4"/>
      <c r="J27" s="205"/>
      <c r="K27" s="206"/>
      <c r="L27" s="206"/>
      <c r="M27" s="207"/>
      <c r="N27" s="208"/>
      <c r="O27" s="208"/>
      <c r="P27" s="208"/>
      <c r="Q27" s="207"/>
      <c r="R27" s="207"/>
      <c r="S27" s="207"/>
      <c r="T27" s="207"/>
      <c r="U27" s="208"/>
      <c r="V27" s="208"/>
      <c r="W27" s="208"/>
      <c r="X27" s="208"/>
      <c r="Y27" s="208"/>
      <c r="Z27" s="208"/>
      <c r="AA27" s="208"/>
      <c r="AB27" s="209"/>
      <c r="AC27" s="209"/>
      <c r="AD27" s="209"/>
      <c r="AE27" s="209"/>
      <c r="AF27" s="209"/>
      <c r="AG27" s="209"/>
      <c r="AH27" s="209"/>
      <c r="AI27" s="209"/>
      <c r="AJ27" s="209"/>
      <c r="AK27" s="209"/>
      <c r="AL27" s="209"/>
      <c r="AM27" s="209"/>
      <c r="AN27" s="209"/>
      <c r="AO27" s="187"/>
      <c r="AP27" s="209"/>
      <c r="AQ27" s="209"/>
      <c r="AR27" s="209"/>
      <c r="AS27" s="209"/>
      <c r="AT27" s="209"/>
      <c r="AU27" s="209"/>
      <c r="AV27" s="209"/>
      <c r="AW27" s="209"/>
      <c r="AX27" s="209"/>
      <c r="AY27" s="209"/>
      <c r="AZ27" s="209"/>
      <c r="BA27" s="209"/>
      <c r="BB27" s="209"/>
      <c r="BC27" s="209"/>
      <c r="BD27" s="209"/>
      <c r="BE27" s="209"/>
      <c r="BF27" s="209"/>
      <c r="BG27" s="209"/>
      <c r="BH27" s="209"/>
      <c r="BI27" s="209"/>
      <c r="BJ27" s="209"/>
      <c r="BK27" s="209"/>
      <c r="BL27" s="209"/>
      <c r="BM27" s="209"/>
      <c r="BN27" s="209"/>
      <c r="BO27" s="209"/>
      <c r="BP27" s="209"/>
      <c r="BQ27" s="209"/>
      <c r="BR27" s="209"/>
      <c r="BS27" s="209"/>
      <c r="BT27" s="209"/>
      <c r="BU27" s="209"/>
      <c r="BV27" s="209"/>
      <c r="BW27" s="209"/>
      <c r="BX27" s="209"/>
      <c r="BY27" s="209"/>
      <c r="BZ27" s="209"/>
      <c r="CA27" s="209"/>
      <c r="CB27" s="209"/>
      <c r="CC27" s="209"/>
      <c r="CD27" s="209"/>
      <c r="CE27" s="209"/>
      <c r="CF27" s="209"/>
      <c r="CG27" s="209"/>
      <c r="CH27" s="209"/>
      <c r="CI27" s="209"/>
      <c r="CJ27" s="209"/>
      <c r="CK27" s="209"/>
      <c r="CL27" s="209"/>
      <c r="CM27" s="209"/>
      <c r="CN27" s="209"/>
      <c r="CO27" s="209"/>
      <c r="CP27" s="209"/>
      <c r="CQ27" s="209"/>
      <c r="CR27" s="209"/>
      <c r="CS27" s="209"/>
      <c r="CT27" s="209"/>
      <c r="CU27" s="209"/>
      <c r="CV27" s="209"/>
      <c r="CW27" s="209"/>
      <c r="CX27" s="209"/>
      <c r="CY27" s="209"/>
      <c r="CZ27" s="209"/>
      <c r="DA27" s="209"/>
      <c r="DB27" s="209"/>
      <c r="DC27" s="209"/>
      <c r="DD27" s="209"/>
      <c r="DE27" s="209"/>
      <c r="DF27" s="209"/>
      <c r="DG27" s="209"/>
      <c r="DH27" s="209"/>
      <c r="DI27" s="209"/>
      <c r="DJ27" s="209"/>
      <c r="DK27" s="209"/>
      <c r="DL27" s="209"/>
      <c r="DM27" s="209"/>
      <c r="DN27" s="209"/>
      <c r="DO27" s="209"/>
      <c r="DP27" s="209"/>
      <c r="DQ27" s="209"/>
      <c r="DR27" s="209"/>
      <c r="DS27" s="209"/>
      <c r="DT27" s="209"/>
      <c r="DU27" s="209"/>
      <c r="DV27" s="209"/>
      <c r="DW27" s="209"/>
      <c r="DX27" s="209"/>
      <c r="DY27" s="209"/>
      <c r="DZ27" s="209"/>
      <c r="EA27" s="209"/>
      <c r="EB27" s="209"/>
      <c r="EC27" s="209"/>
      <c r="ED27" s="209"/>
      <c r="EE27" s="209"/>
      <c r="EF27" s="209"/>
      <c r="EG27" s="209"/>
      <c r="EH27" s="209"/>
      <c r="EI27" s="209"/>
      <c r="EJ27" s="209"/>
      <c r="EK27" s="209"/>
      <c r="EL27" s="209"/>
      <c r="EM27" s="209"/>
      <c r="EN27" s="209"/>
      <c r="EO27" s="209"/>
      <c r="EP27" s="209"/>
      <c r="EQ27" s="209"/>
      <c r="ER27" s="209"/>
      <c r="ES27" s="209"/>
      <c r="ET27" s="209"/>
      <c r="EU27" s="209"/>
      <c r="EV27" s="209"/>
      <c r="EW27" s="209"/>
      <c r="EX27" s="209"/>
      <c r="EY27" s="209"/>
      <c r="EZ27" s="209"/>
      <c r="FA27" s="209"/>
      <c r="FB27" s="209"/>
      <c r="FC27" s="209"/>
      <c r="FD27" s="209"/>
      <c r="FE27" s="209"/>
      <c r="FF27" s="209"/>
      <c r="FG27" s="209"/>
      <c r="FH27" s="209"/>
      <c r="FI27" s="209"/>
      <c r="FJ27" s="209"/>
      <c r="FK27" s="209"/>
      <c r="FL27" s="209"/>
      <c r="FM27" s="209"/>
      <c r="FN27" s="209"/>
      <c r="FO27" s="209"/>
      <c r="FP27" s="209"/>
      <c r="FQ27" s="209"/>
      <c r="FR27" s="209"/>
      <c r="FS27" s="209"/>
      <c r="FT27" s="209"/>
      <c r="FU27" s="209"/>
      <c r="FV27" s="209"/>
      <c r="FW27" s="209"/>
      <c r="FX27" s="209"/>
      <c r="FY27" s="209"/>
      <c r="FZ27" s="209"/>
      <c r="GA27" s="209"/>
      <c r="GB27" s="209"/>
      <c r="GC27" s="209"/>
      <c r="GD27" s="209"/>
      <c r="GE27" s="209"/>
      <c r="GF27" s="209"/>
      <c r="GG27" s="209"/>
      <c r="GH27" s="209"/>
      <c r="GI27" s="209"/>
      <c r="GJ27" s="209"/>
      <c r="GK27" s="209"/>
      <c r="GL27" s="209"/>
      <c r="GM27" s="209"/>
      <c r="GN27" s="209"/>
      <c r="GO27" s="209"/>
      <c r="GP27" s="209"/>
      <c r="GQ27" s="209"/>
      <c r="GR27" s="209"/>
      <c r="GS27" s="209"/>
      <c r="GT27" s="209"/>
      <c r="GU27" s="209"/>
      <c r="GV27" s="209"/>
      <c r="GW27" s="209"/>
      <c r="GX27" s="209"/>
      <c r="GY27" s="209"/>
      <c r="GZ27" s="209"/>
      <c r="HA27" s="209"/>
      <c r="HB27" s="209"/>
      <c r="HC27" s="209"/>
      <c r="HD27" s="209"/>
      <c r="HE27" s="209"/>
      <c r="HF27" s="209"/>
      <c r="HG27" s="209"/>
      <c r="HH27" s="209"/>
      <c r="HI27" s="209"/>
      <c r="HJ27" s="209"/>
      <c r="HK27" s="209"/>
      <c r="HL27" s="209"/>
      <c r="HM27" s="209"/>
      <c r="HN27" s="209"/>
      <c r="HO27" s="209"/>
      <c r="HP27" s="209"/>
      <c r="HQ27" s="209"/>
      <c r="HR27" s="209"/>
      <c r="HS27" s="209"/>
      <c r="HT27" s="209"/>
      <c r="HU27" s="209"/>
      <c r="HV27" s="209"/>
      <c r="HW27" s="209"/>
      <c r="HX27" s="209"/>
      <c r="HY27" s="209"/>
      <c r="HZ27" s="209"/>
      <c r="IA27" s="209"/>
      <c r="IB27" s="209"/>
      <c r="IC27" s="209"/>
      <c r="ID27" s="209"/>
      <c r="IE27" s="209"/>
      <c r="IF27" s="209"/>
      <c r="IG27" s="209"/>
      <c r="IH27" s="209"/>
      <c r="II27" s="209"/>
      <c r="IJ27" s="209"/>
      <c r="IK27" s="209"/>
      <c r="IL27" s="209"/>
      <c r="IM27" s="209"/>
      <c r="IN27" s="209"/>
      <c r="IO27" s="209"/>
      <c r="IP27" s="209"/>
      <c r="IQ27" s="209"/>
      <c r="IR27" s="209"/>
      <c r="IS27" s="209"/>
      <c r="IT27" s="209"/>
      <c r="IU27" s="209"/>
      <c r="IV27" s="209"/>
      <c r="IW27" s="209"/>
      <c r="IX27" s="209"/>
    </row>
    <row r="28" spans="1:258" s="210" customFormat="1" ht="21" customHeight="1">
      <c r="A28" s="204"/>
      <c r="B28" s="521"/>
      <c r="C28" s="186"/>
      <c r="D28" s="2"/>
      <c r="E28" s="67"/>
      <c r="F28" s="67"/>
      <c r="G28" s="67"/>
      <c r="H28" s="67"/>
      <c r="I28" s="4"/>
      <c r="J28" s="205"/>
      <c r="K28" s="206"/>
      <c r="L28" s="206"/>
      <c r="M28" s="207"/>
      <c r="N28" s="208"/>
      <c r="O28" s="208"/>
      <c r="P28" s="208"/>
      <c r="Q28" s="207"/>
      <c r="R28" s="207"/>
      <c r="S28" s="207"/>
      <c r="T28" s="207"/>
      <c r="U28" s="208"/>
      <c r="V28" s="208"/>
      <c r="W28" s="208"/>
      <c r="X28" s="208"/>
      <c r="Y28" s="208"/>
      <c r="Z28" s="208"/>
      <c r="AA28" s="208"/>
      <c r="AB28" s="209"/>
      <c r="AC28" s="209"/>
      <c r="AD28" s="209"/>
      <c r="AE28" s="209"/>
      <c r="AF28" s="209"/>
      <c r="AG28" s="209"/>
      <c r="AH28" s="209"/>
      <c r="AI28" s="209"/>
      <c r="AJ28" s="209"/>
      <c r="AK28" s="209"/>
      <c r="AL28" s="209"/>
      <c r="AM28" s="209"/>
      <c r="AN28" s="209"/>
      <c r="AO28" s="187"/>
      <c r="AP28" s="209"/>
      <c r="AQ28" s="209"/>
      <c r="AR28" s="209"/>
      <c r="AS28" s="209"/>
      <c r="AT28" s="209"/>
      <c r="AU28" s="209"/>
      <c r="AV28" s="209"/>
      <c r="AW28" s="209"/>
      <c r="AX28" s="209"/>
      <c r="AY28" s="209"/>
      <c r="AZ28" s="209"/>
      <c r="BA28" s="209"/>
      <c r="BB28" s="209"/>
      <c r="BC28" s="209"/>
      <c r="BD28" s="209"/>
      <c r="BE28" s="209"/>
      <c r="BF28" s="209"/>
      <c r="BG28" s="209"/>
      <c r="BH28" s="209"/>
      <c r="BI28" s="209"/>
      <c r="BJ28" s="209"/>
      <c r="BK28" s="209"/>
      <c r="BL28" s="209"/>
      <c r="BM28" s="209"/>
      <c r="BN28" s="209"/>
      <c r="BO28" s="209"/>
      <c r="BP28" s="209"/>
      <c r="BQ28" s="209"/>
      <c r="BR28" s="209"/>
      <c r="BS28" s="209"/>
      <c r="BT28" s="209"/>
      <c r="BU28" s="209"/>
      <c r="BV28" s="209"/>
      <c r="BW28" s="209"/>
      <c r="BX28" s="209"/>
      <c r="BY28" s="209"/>
      <c r="BZ28" s="209"/>
      <c r="CA28" s="209"/>
      <c r="CB28" s="209"/>
      <c r="CC28" s="209"/>
      <c r="CD28" s="209"/>
      <c r="CE28" s="209"/>
      <c r="CF28" s="209"/>
      <c r="CG28" s="209"/>
      <c r="CH28" s="209"/>
      <c r="CI28" s="209"/>
      <c r="CJ28" s="209"/>
      <c r="CK28" s="209"/>
      <c r="CL28" s="209"/>
      <c r="CM28" s="209"/>
      <c r="CN28" s="209"/>
      <c r="CO28" s="209"/>
      <c r="CP28" s="209"/>
      <c r="CQ28" s="209"/>
      <c r="CR28" s="209"/>
      <c r="CS28" s="209"/>
      <c r="CT28" s="209"/>
      <c r="CU28" s="209"/>
      <c r="CV28" s="209"/>
      <c r="CW28" s="209"/>
      <c r="CX28" s="209"/>
      <c r="CY28" s="209"/>
      <c r="CZ28" s="209"/>
      <c r="DA28" s="209"/>
      <c r="DB28" s="209"/>
      <c r="DC28" s="209"/>
      <c r="DD28" s="209"/>
      <c r="DE28" s="209"/>
      <c r="DF28" s="209"/>
      <c r="DG28" s="209"/>
      <c r="DH28" s="209"/>
      <c r="DI28" s="209"/>
      <c r="DJ28" s="209"/>
      <c r="DK28" s="209"/>
      <c r="DL28" s="209"/>
      <c r="DM28" s="209"/>
      <c r="DN28" s="209"/>
      <c r="DO28" s="209"/>
      <c r="DP28" s="209"/>
      <c r="DQ28" s="209"/>
      <c r="DR28" s="209"/>
      <c r="DS28" s="209"/>
      <c r="DT28" s="209"/>
      <c r="DU28" s="209"/>
      <c r="DV28" s="209"/>
      <c r="DW28" s="209"/>
      <c r="DX28" s="209"/>
      <c r="DY28" s="209"/>
      <c r="DZ28" s="209"/>
      <c r="EA28" s="209"/>
      <c r="EB28" s="209"/>
      <c r="EC28" s="209"/>
      <c r="ED28" s="209"/>
      <c r="EE28" s="209"/>
      <c r="EF28" s="209"/>
      <c r="EG28" s="209"/>
      <c r="EH28" s="209"/>
      <c r="EI28" s="209"/>
      <c r="EJ28" s="209"/>
      <c r="EK28" s="209"/>
      <c r="EL28" s="209"/>
      <c r="EM28" s="209"/>
      <c r="EN28" s="209"/>
      <c r="EO28" s="209"/>
      <c r="EP28" s="209"/>
      <c r="EQ28" s="209"/>
      <c r="ER28" s="209"/>
      <c r="ES28" s="209"/>
      <c r="ET28" s="209"/>
      <c r="EU28" s="209"/>
      <c r="EV28" s="209"/>
      <c r="EW28" s="209"/>
      <c r="EX28" s="209"/>
      <c r="EY28" s="209"/>
      <c r="EZ28" s="209"/>
      <c r="FA28" s="209"/>
      <c r="FB28" s="209"/>
      <c r="FC28" s="209"/>
      <c r="FD28" s="209"/>
      <c r="FE28" s="209"/>
      <c r="FF28" s="209"/>
      <c r="FG28" s="209"/>
      <c r="FH28" s="209"/>
      <c r="FI28" s="209"/>
      <c r="FJ28" s="209"/>
      <c r="FK28" s="209"/>
      <c r="FL28" s="209"/>
      <c r="FM28" s="209"/>
      <c r="FN28" s="209"/>
      <c r="FO28" s="209"/>
      <c r="FP28" s="209"/>
      <c r="FQ28" s="209"/>
      <c r="FR28" s="209"/>
      <c r="FS28" s="209"/>
      <c r="FT28" s="209"/>
      <c r="FU28" s="209"/>
      <c r="FV28" s="209"/>
      <c r="FW28" s="209"/>
      <c r="FX28" s="209"/>
      <c r="FY28" s="209"/>
      <c r="FZ28" s="209"/>
      <c r="GA28" s="209"/>
      <c r="GB28" s="209"/>
      <c r="GC28" s="209"/>
      <c r="GD28" s="209"/>
      <c r="GE28" s="209"/>
      <c r="GF28" s="209"/>
      <c r="GG28" s="209"/>
      <c r="GH28" s="209"/>
      <c r="GI28" s="209"/>
      <c r="GJ28" s="209"/>
      <c r="GK28" s="209"/>
      <c r="GL28" s="209"/>
      <c r="GM28" s="209"/>
      <c r="GN28" s="209"/>
      <c r="GO28" s="209"/>
      <c r="GP28" s="209"/>
      <c r="GQ28" s="209"/>
      <c r="GR28" s="209"/>
      <c r="GS28" s="209"/>
      <c r="GT28" s="209"/>
      <c r="GU28" s="209"/>
      <c r="GV28" s="209"/>
      <c r="GW28" s="209"/>
      <c r="GX28" s="209"/>
      <c r="GY28" s="209"/>
      <c r="GZ28" s="209"/>
      <c r="HA28" s="209"/>
      <c r="HB28" s="209"/>
      <c r="HC28" s="209"/>
      <c r="HD28" s="209"/>
      <c r="HE28" s="209"/>
      <c r="HF28" s="209"/>
      <c r="HG28" s="209"/>
      <c r="HH28" s="209"/>
      <c r="HI28" s="209"/>
      <c r="HJ28" s="209"/>
      <c r="HK28" s="209"/>
      <c r="HL28" s="209"/>
      <c r="HM28" s="209"/>
      <c r="HN28" s="209"/>
      <c r="HO28" s="209"/>
      <c r="HP28" s="209"/>
      <c r="HQ28" s="209"/>
      <c r="HR28" s="209"/>
      <c r="HS28" s="209"/>
      <c r="HT28" s="209"/>
      <c r="HU28" s="209"/>
      <c r="HV28" s="209"/>
      <c r="HW28" s="209"/>
      <c r="HX28" s="209"/>
      <c r="HY28" s="209"/>
      <c r="HZ28" s="209"/>
      <c r="IA28" s="209"/>
      <c r="IB28" s="209"/>
      <c r="IC28" s="209"/>
      <c r="ID28" s="209"/>
      <c r="IE28" s="209"/>
      <c r="IF28" s="209"/>
      <c r="IG28" s="209"/>
      <c r="IH28" s="209"/>
      <c r="II28" s="209"/>
      <c r="IJ28" s="209"/>
      <c r="IK28" s="209"/>
      <c r="IL28" s="209"/>
      <c r="IM28" s="209"/>
      <c r="IN28" s="209"/>
      <c r="IO28" s="209"/>
      <c r="IP28" s="209"/>
      <c r="IQ28" s="209"/>
      <c r="IR28" s="209"/>
      <c r="IS28" s="209"/>
      <c r="IT28" s="209"/>
      <c r="IU28" s="209"/>
      <c r="IV28" s="209"/>
      <c r="IW28" s="209"/>
      <c r="IX28" s="209"/>
    </row>
    <row r="29" spans="1:258" s="210" customFormat="1" ht="21" customHeight="1">
      <c r="A29" s="204"/>
      <c r="B29" s="185"/>
      <c r="C29" s="186"/>
      <c r="D29" s="2"/>
      <c r="E29" s="67"/>
      <c r="F29" s="67"/>
      <c r="G29" s="67"/>
      <c r="H29" s="67"/>
      <c r="I29" s="4"/>
      <c r="J29" s="205"/>
      <c r="K29" s="206"/>
      <c r="L29" s="206"/>
      <c r="M29" s="207"/>
      <c r="N29" s="208"/>
      <c r="O29" s="208"/>
      <c r="P29" s="208"/>
      <c r="Q29" s="207"/>
      <c r="R29" s="207"/>
      <c r="S29" s="207"/>
      <c r="T29" s="207"/>
      <c r="U29" s="208"/>
      <c r="V29" s="208"/>
      <c r="W29" s="208"/>
      <c r="X29" s="208"/>
      <c r="Y29" s="208"/>
      <c r="Z29" s="208"/>
      <c r="AA29" s="208"/>
      <c r="AB29" s="209"/>
      <c r="AC29" s="209"/>
      <c r="AD29" s="209"/>
      <c r="AE29" s="209"/>
      <c r="AF29" s="209"/>
      <c r="AG29" s="209"/>
      <c r="AH29" s="209"/>
      <c r="AI29" s="209"/>
      <c r="AJ29" s="209"/>
      <c r="AK29" s="209"/>
      <c r="AL29" s="209"/>
      <c r="AM29" s="209"/>
      <c r="AN29" s="209"/>
      <c r="AO29" s="187"/>
      <c r="AP29" s="209"/>
      <c r="AQ29" s="209"/>
      <c r="AR29" s="209"/>
      <c r="AS29" s="209"/>
      <c r="AT29" s="209"/>
      <c r="AU29" s="209"/>
      <c r="AV29" s="209"/>
      <c r="AW29" s="209"/>
      <c r="AX29" s="209"/>
      <c r="AY29" s="209"/>
      <c r="AZ29" s="209"/>
      <c r="BA29" s="209"/>
      <c r="BB29" s="209"/>
      <c r="BC29" s="209"/>
      <c r="BD29" s="209"/>
      <c r="BE29" s="209"/>
      <c r="BF29" s="209"/>
      <c r="BG29" s="209"/>
      <c r="BH29" s="209"/>
      <c r="BI29" s="209"/>
      <c r="BJ29" s="209"/>
      <c r="BK29" s="209"/>
      <c r="BL29" s="209"/>
      <c r="BM29" s="209"/>
      <c r="BN29" s="209"/>
      <c r="BO29" s="209"/>
      <c r="BP29" s="209"/>
      <c r="BQ29" s="209"/>
      <c r="BR29" s="209"/>
      <c r="BS29" s="209"/>
      <c r="BT29" s="209"/>
      <c r="BU29" s="209"/>
      <c r="BV29" s="209"/>
      <c r="BW29" s="209"/>
      <c r="BX29" s="209"/>
      <c r="BY29" s="209"/>
      <c r="BZ29" s="209"/>
      <c r="CA29" s="209"/>
      <c r="CB29" s="209"/>
      <c r="CC29" s="209"/>
      <c r="CD29" s="209"/>
      <c r="CE29" s="209"/>
      <c r="CF29" s="209"/>
      <c r="CG29" s="209"/>
      <c r="CH29" s="209"/>
      <c r="CI29" s="209"/>
      <c r="CJ29" s="209"/>
      <c r="CK29" s="209"/>
      <c r="CL29" s="209"/>
      <c r="CM29" s="209"/>
      <c r="CN29" s="209"/>
      <c r="CO29" s="209"/>
      <c r="CP29" s="209"/>
      <c r="CQ29" s="209"/>
      <c r="CR29" s="209"/>
      <c r="CS29" s="209"/>
      <c r="CT29" s="209"/>
      <c r="CU29" s="209"/>
      <c r="CV29" s="209"/>
      <c r="CW29" s="209"/>
      <c r="CX29" s="209"/>
      <c r="CY29" s="209"/>
      <c r="CZ29" s="209"/>
      <c r="DA29" s="209"/>
      <c r="DB29" s="209"/>
      <c r="DC29" s="209"/>
      <c r="DD29" s="209"/>
      <c r="DE29" s="209"/>
      <c r="DF29" s="209"/>
      <c r="DG29" s="209"/>
      <c r="DH29" s="209"/>
      <c r="DI29" s="209"/>
      <c r="DJ29" s="209"/>
      <c r="DK29" s="209"/>
      <c r="DL29" s="209"/>
      <c r="DM29" s="209"/>
      <c r="DN29" s="209"/>
      <c r="DO29" s="209"/>
      <c r="DP29" s="209"/>
      <c r="DQ29" s="209"/>
      <c r="DR29" s="209"/>
      <c r="DS29" s="209"/>
      <c r="DT29" s="209"/>
      <c r="DU29" s="209"/>
      <c r="DV29" s="209"/>
      <c r="DW29" s="209"/>
      <c r="DX29" s="209"/>
      <c r="DY29" s="209"/>
      <c r="DZ29" s="209"/>
      <c r="EA29" s="209"/>
      <c r="EB29" s="209"/>
      <c r="EC29" s="209"/>
      <c r="ED29" s="209"/>
      <c r="EE29" s="209"/>
      <c r="EF29" s="209"/>
      <c r="EG29" s="209"/>
      <c r="EH29" s="209"/>
      <c r="EI29" s="209"/>
      <c r="EJ29" s="209"/>
      <c r="EK29" s="209"/>
      <c r="EL29" s="209"/>
      <c r="EM29" s="209"/>
      <c r="EN29" s="209"/>
      <c r="EO29" s="209"/>
      <c r="EP29" s="209"/>
      <c r="EQ29" s="209"/>
      <c r="ER29" s="209"/>
      <c r="ES29" s="209"/>
      <c r="ET29" s="209"/>
      <c r="EU29" s="209"/>
      <c r="EV29" s="209"/>
      <c r="EW29" s="209"/>
      <c r="EX29" s="209"/>
      <c r="EY29" s="209"/>
      <c r="EZ29" s="209"/>
      <c r="FA29" s="209"/>
      <c r="FB29" s="209"/>
      <c r="FC29" s="209"/>
      <c r="FD29" s="209"/>
      <c r="FE29" s="209"/>
      <c r="FF29" s="209"/>
      <c r="FG29" s="209"/>
      <c r="FH29" s="209"/>
      <c r="FI29" s="209"/>
      <c r="FJ29" s="209"/>
      <c r="FK29" s="209"/>
      <c r="FL29" s="209"/>
      <c r="FM29" s="209"/>
      <c r="FN29" s="209"/>
      <c r="FO29" s="209"/>
      <c r="FP29" s="209"/>
      <c r="FQ29" s="209"/>
      <c r="FR29" s="209"/>
      <c r="FS29" s="209"/>
      <c r="FT29" s="209"/>
      <c r="FU29" s="209"/>
      <c r="FV29" s="209"/>
      <c r="FW29" s="209"/>
      <c r="FX29" s="209"/>
      <c r="FY29" s="209"/>
      <c r="FZ29" s="209"/>
      <c r="GA29" s="209"/>
      <c r="GB29" s="209"/>
      <c r="GC29" s="209"/>
      <c r="GD29" s="209"/>
      <c r="GE29" s="209"/>
      <c r="GF29" s="209"/>
      <c r="GG29" s="209"/>
      <c r="GH29" s="209"/>
      <c r="GI29" s="209"/>
      <c r="GJ29" s="209"/>
      <c r="GK29" s="209"/>
      <c r="GL29" s="209"/>
      <c r="GM29" s="209"/>
      <c r="GN29" s="209"/>
      <c r="GO29" s="209"/>
      <c r="GP29" s="209"/>
      <c r="GQ29" s="209"/>
      <c r="GR29" s="209"/>
      <c r="GS29" s="209"/>
      <c r="GT29" s="209"/>
      <c r="GU29" s="209"/>
      <c r="GV29" s="209"/>
      <c r="GW29" s="209"/>
      <c r="GX29" s="209"/>
      <c r="GY29" s="209"/>
      <c r="GZ29" s="209"/>
      <c r="HA29" s="209"/>
      <c r="HB29" s="209"/>
      <c r="HC29" s="209"/>
      <c r="HD29" s="209"/>
      <c r="HE29" s="209"/>
      <c r="HF29" s="209"/>
      <c r="HG29" s="209"/>
      <c r="HH29" s="209"/>
      <c r="HI29" s="209"/>
      <c r="HJ29" s="209"/>
      <c r="HK29" s="209"/>
      <c r="HL29" s="209"/>
      <c r="HM29" s="209"/>
      <c r="HN29" s="209"/>
      <c r="HO29" s="209"/>
      <c r="HP29" s="209"/>
      <c r="HQ29" s="209"/>
      <c r="HR29" s="209"/>
      <c r="HS29" s="209"/>
      <c r="HT29" s="209"/>
      <c r="HU29" s="209"/>
      <c r="HV29" s="209"/>
      <c r="HW29" s="209"/>
      <c r="HX29" s="209"/>
      <c r="HY29" s="209"/>
      <c r="HZ29" s="209"/>
      <c r="IA29" s="209"/>
      <c r="IB29" s="209"/>
      <c r="IC29" s="209"/>
      <c r="ID29" s="209"/>
      <c r="IE29" s="209"/>
      <c r="IF29" s="209"/>
      <c r="IG29" s="209"/>
      <c r="IH29" s="209"/>
      <c r="II29" s="209"/>
      <c r="IJ29" s="209"/>
      <c r="IK29" s="209"/>
      <c r="IL29" s="209"/>
      <c r="IM29" s="209"/>
      <c r="IN29" s="209"/>
      <c r="IO29" s="209"/>
      <c r="IP29" s="209"/>
      <c r="IQ29" s="209"/>
      <c r="IR29" s="209"/>
      <c r="IS29" s="209"/>
      <c r="IT29" s="209"/>
      <c r="IU29" s="209"/>
      <c r="IV29" s="209"/>
      <c r="IW29" s="209"/>
      <c r="IX29" s="209"/>
    </row>
    <row r="30" spans="1:258" s="7" customFormat="1" ht="21" customHeight="1">
      <c r="A30" s="86"/>
      <c r="B30" s="180"/>
      <c r="C30" s="2"/>
      <c r="D30" s="2"/>
      <c r="E30" s="3"/>
      <c r="F30" s="67"/>
      <c r="G30" s="3"/>
      <c r="H30" s="67"/>
      <c r="I30" s="4"/>
      <c r="J30" s="87"/>
      <c r="K30" s="172"/>
      <c r="L30" s="172"/>
      <c r="M30" s="184"/>
      <c r="N30" s="88"/>
      <c r="O30" s="88"/>
      <c r="P30" s="88"/>
      <c r="Q30" s="157"/>
      <c r="R30" s="157"/>
      <c r="S30" s="157"/>
      <c r="T30" s="88"/>
      <c r="U30" s="88"/>
      <c r="V30" s="88"/>
      <c r="W30" s="88"/>
      <c r="X30" s="88"/>
      <c r="Y30" s="88"/>
      <c r="Z30" s="88"/>
      <c r="AA30" s="88"/>
      <c r="AB30" s="85"/>
      <c r="AC30" s="85"/>
      <c r="AD30" s="85"/>
      <c r="AE30" s="85"/>
      <c r="AF30" s="85"/>
      <c r="AG30" s="85"/>
      <c r="AH30" s="85"/>
      <c r="AI30" s="85"/>
      <c r="AJ30" s="85"/>
      <c r="AK30" s="85"/>
      <c r="AL30" s="85"/>
      <c r="AM30" s="85"/>
      <c r="AN30" s="85"/>
      <c r="AO30" s="4"/>
      <c r="AP30" s="85"/>
      <c r="AQ30" s="85"/>
      <c r="AR30" s="85"/>
      <c r="AS30" s="85"/>
      <c r="AT30" s="85"/>
      <c r="AU30" s="85"/>
      <c r="AV30" s="85"/>
      <c r="AW30" s="85"/>
      <c r="AX30" s="85"/>
      <c r="AY30" s="85"/>
      <c r="AZ30" s="85"/>
      <c r="BA30" s="85"/>
      <c r="BB30" s="85"/>
      <c r="BC30" s="85"/>
      <c r="BD30" s="85"/>
      <c r="BE30" s="85"/>
      <c r="BF30" s="85"/>
      <c r="BG30" s="85"/>
      <c r="BH30" s="85"/>
      <c r="BI30" s="85"/>
      <c r="BJ30" s="85"/>
      <c r="BK30" s="85"/>
      <c r="BL30" s="85"/>
      <c r="BM30" s="85"/>
      <c r="BN30" s="85"/>
      <c r="BO30" s="85"/>
      <c r="BP30" s="85"/>
      <c r="BQ30" s="85"/>
      <c r="BR30" s="85"/>
      <c r="BS30" s="85"/>
      <c r="BT30" s="85"/>
      <c r="BU30" s="85"/>
      <c r="BV30" s="85"/>
      <c r="BW30" s="85"/>
      <c r="BX30" s="85"/>
      <c r="BY30" s="85"/>
      <c r="BZ30" s="85"/>
      <c r="CA30" s="85"/>
      <c r="CB30" s="85"/>
      <c r="CC30" s="85"/>
      <c r="CD30" s="85"/>
      <c r="CE30" s="85"/>
      <c r="CF30" s="85"/>
      <c r="CG30" s="85"/>
      <c r="CH30" s="85"/>
      <c r="CI30" s="85"/>
      <c r="CJ30" s="85"/>
      <c r="CK30" s="85"/>
      <c r="CL30" s="85"/>
      <c r="CM30" s="85"/>
      <c r="CN30" s="85"/>
      <c r="CO30" s="85"/>
      <c r="CP30" s="85"/>
      <c r="CQ30" s="85"/>
      <c r="CR30" s="85"/>
      <c r="CS30" s="85"/>
      <c r="CT30" s="85"/>
      <c r="CU30" s="85"/>
      <c r="CV30" s="85"/>
      <c r="CW30" s="85"/>
      <c r="CX30" s="85"/>
      <c r="CY30" s="85"/>
      <c r="CZ30" s="85"/>
      <c r="DA30" s="85"/>
      <c r="DB30" s="85"/>
      <c r="DC30" s="85"/>
      <c r="DD30" s="85"/>
      <c r="DE30" s="85"/>
      <c r="DF30" s="85"/>
      <c r="DG30" s="85"/>
      <c r="DH30" s="85"/>
      <c r="DI30" s="85"/>
      <c r="DJ30" s="85"/>
      <c r="DK30" s="85"/>
      <c r="DL30" s="85"/>
      <c r="DM30" s="85"/>
      <c r="DN30" s="85"/>
      <c r="DO30" s="85"/>
      <c r="DP30" s="85"/>
      <c r="DQ30" s="85"/>
      <c r="DR30" s="85"/>
      <c r="DS30" s="85"/>
      <c r="DT30" s="85"/>
      <c r="DU30" s="85"/>
      <c r="DV30" s="85"/>
      <c r="DW30" s="85"/>
      <c r="DX30" s="85"/>
      <c r="DY30" s="85"/>
      <c r="DZ30" s="85"/>
      <c r="EA30" s="85"/>
      <c r="EB30" s="85"/>
      <c r="EC30" s="85"/>
      <c r="ED30" s="85"/>
      <c r="EE30" s="85"/>
      <c r="EF30" s="85"/>
      <c r="EG30" s="85"/>
      <c r="EH30" s="85"/>
      <c r="EI30" s="85"/>
      <c r="EJ30" s="85"/>
      <c r="EK30" s="85"/>
      <c r="EL30" s="85"/>
      <c r="EM30" s="85"/>
      <c r="EN30" s="85"/>
      <c r="EO30" s="85"/>
      <c r="EP30" s="85"/>
      <c r="EQ30" s="85"/>
      <c r="ER30" s="85"/>
      <c r="ES30" s="85"/>
      <c r="ET30" s="85"/>
      <c r="EU30" s="85"/>
      <c r="EV30" s="85"/>
      <c r="EW30" s="85"/>
      <c r="EX30" s="85"/>
      <c r="EY30" s="85"/>
      <c r="EZ30" s="85"/>
      <c r="FA30" s="85"/>
      <c r="FB30" s="85"/>
      <c r="FC30" s="85"/>
      <c r="FD30" s="85"/>
      <c r="FE30" s="85"/>
      <c r="FF30" s="85"/>
      <c r="FG30" s="85"/>
      <c r="FH30" s="85"/>
      <c r="FI30" s="85"/>
      <c r="FJ30" s="85"/>
      <c r="FK30" s="85"/>
      <c r="FL30" s="85"/>
      <c r="FM30" s="85"/>
      <c r="FN30" s="85"/>
      <c r="FO30" s="85"/>
      <c r="FP30" s="85"/>
      <c r="FQ30" s="85"/>
      <c r="FR30" s="85"/>
      <c r="FS30" s="85"/>
      <c r="FT30" s="85"/>
      <c r="FU30" s="85"/>
      <c r="FV30" s="85"/>
      <c r="FW30" s="85"/>
      <c r="FX30" s="85"/>
      <c r="FY30" s="85"/>
      <c r="FZ30" s="85"/>
      <c r="GA30" s="85"/>
      <c r="GB30" s="85"/>
      <c r="GC30" s="85"/>
      <c r="GD30" s="85"/>
      <c r="GE30" s="85"/>
      <c r="GF30" s="85"/>
      <c r="GG30" s="85"/>
      <c r="GH30" s="85"/>
      <c r="GI30" s="85"/>
      <c r="GJ30" s="85"/>
      <c r="GK30" s="85"/>
      <c r="GL30" s="85"/>
      <c r="GM30" s="85"/>
      <c r="GN30" s="85"/>
      <c r="GO30" s="85"/>
      <c r="GP30" s="85"/>
      <c r="GQ30" s="85"/>
      <c r="GR30" s="85"/>
      <c r="GS30" s="85"/>
      <c r="GT30" s="85"/>
      <c r="GU30" s="85"/>
      <c r="GV30" s="85"/>
      <c r="GW30" s="85"/>
      <c r="GX30" s="85"/>
      <c r="GY30" s="85"/>
      <c r="GZ30" s="85"/>
      <c r="HA30" s="85"/>
      <c r="HB30" s="85"/>
      <c r="HC30" s="85"/>
      <c r="HD30" s="85"/>
      <c r="HE30" s="85"/>
      <c r="HF30" s="85"/>
      <c r="HG30" s="85"/>
      <c r="HH30" s="85"/>
      <c r="HI30" s="85"/>
      <c r="HJ30" s="85"/>
      <c r="HK30" s="85"/>
      <c r="HL30" s="85"/>
      <c r="HM30" s="85"/>
      <c r="HN30" s="85"/>
      <c r="HO30" s="85"/>
      <c r="HP30" s="85"/>
      <c r="HQ30" s="85"/>
      <c r="HR30" s="85"/>
      <c r="HS30" s="85"/>
      <c r="HT30" s="85"/>
      <c r="HU30" s="85"/>
      <c r="HV30" s="85"/>
      <c r="HW30" s="85"/>
      <c r="HX30" s="85"/>
      <c r="HY30" s="85"/>
      <c r="HZ30" s="85"/>
      <c r="IA30" s="85"/>
      <c r="IB30" s="85"/>
      <c r="IC30" s="85"/>
      <c r="ID30" s="85"/>
      <c r="IE30" s="85"/>
      <c r="IF30" s="85"/>
      <c r="IG30" s="85"/>
      <c r="IH30" s="85"/>
      <c r="II30" s="85"/>
      <c r="IJ30" s="85"/>
      <c r="IK30" s="85"/>
      <c r="IL30" s="85"/>
      <c r="IM30" s="85"/>
      <c r="IN30" s="85"/>
      <c r="IO30" s="85"/>
      <c r="IP30" s="85"/>
      <c r="IQ30" s="85"/>
      <c r="IR30" s="85"/>
      <c r="IS30" s="85"/>
      <c r="IT30" s="85"/>
      <c r="IU30" s="85"/>
      <c r="IV30" s="85"/>
      <c r="IW30" s="85"/>
      <c r="IX30" s="85"/>
    </row>
    <row r="31" spans="1:258" s="7" customFormat="1" ht="21" customHeight="1">
      <c r="A31" s="204"/>
      <c r="B31" s="521"/>
      <c r="C31" s="186"/>
      <c r="D31" s="2"/>
      <c r="E31" s="67"/>
      <c r="F31" s="67"/>
      <c r="G31" s="67"/>
      <c r="H31" s="67"/>
      <c r="I31" s="4"/>
      <c r="J31" s="87"/>
      <c r="K31" s="172"/>
      <c r="L31" s="172"/>
      <c r="M31" s="8"/>
      <c r="N31" s="88"/>
      <c r="O31" s="88"/>
      <c r="P31" s="88"/>
      <c r="Q31" s="157"/>
      <c r="R31" s="157"/>
      <c r="S31" s="157"/>
      <c r="T31" s="88"/>
      <c r="U31" s="88"/>
      <c r="V31" s="88"/>
      <c r="W31" s="88"/>
      <c r="X31" s="88"/>
      <c r="Y31" s="88"/>
      <c r="Z31" s="88"/>
      <c r="AA31" s="88"/>
      <c r="AB31" s="85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4"/>
      <c r="AP31" s="85"/>
      <c r="AQ31" s="85"/>
      <c r="AR31" s="85"/>
      <c r="AS31" s="85"/>
      <c r="AT31" s="85"/>
      <c r="AU31" s="85"/>
      <c r="AV31" s="85"/>
      <c r="AW31" s="85"/>
      <c r="AX31" s="85"/>
      <c r="AY31" s="85"/>
      <c r="AZ31" s="85"/>
      <c r="BA31" s="85"/>
      <c r="BB31" s="85"/>
      <c r="BC31" s="85"/>
      <c r="BD31" s="85"/>
      <c r="BE31" s="85"/>
      <c r="BF31" s="85"/>
      <c r="BG31" s="85"/>
      <c r="BH31" s="85"/>
      <c r="BI31" s="85"/>
      <c r="BJ31" s="85"/>
      <c r="BK31" s="85"/>
      <c r="BL31" s="85"/>
      <c r="BM31" s="85"/>
      <c r="BN31" s="85"/>
      <c r="BO31" s="85"/>
      <c r="BP31" s="85"/>
      <c r="BQ31" s="85"/>
      <c r="BR31" s="85"/>
      <c r="BS31" s="85"/>
      <c r="BT31" s="85"/>
      <c r="BU31" s="85"/>
      <c r="BV31" s="85"/>
      <c r="BW31" s="85"/>
      <c r="BX31" s="85"/>
      <c r="BY31" s="85"/>
      <c r="BZ31" s="85"/>
      <c r="CA31" s="85"/>
      <c r="CB31" s="85"/>
      <c r="CC31" s="85"/>
      <c r="CD31" s="85"/>
      <c r="CE31" s="85"/>
      <c r="CF31" s="85"/>
      <c r="CG31" s="85"/>
      <c r="CH31" s="85"/>
      <c r="CI31" s="85"/>
      <c r="CJ31" s="85"/>
      <c r="CK31" s="85"/>
      <c r="CL31" s="85"/>
      <c r="CM31" s="85"/>
      <c r="CN31" s="85"/>
      <c r="CO31" s="85"/>
      <c r="CP31" s="85"/>
      <c r="CQ31" s="85"/>
      <c r="CR31" s="85"/>
      <c r="CS31" s="85"/>
      <c r="CT31" s="85"/>
      <c r="CU31" s="85"/>
      <c r="CV31" s="85"/>
      <c r="CW31" s="85"/>
      <c r="CX31" s="85"/>
      <c r="CY31" s="85"/>
      <c r="CZ31" s="85"/>
      <c r="DA31" s="85"/>
      <c r="DB31" s="85"/>
      <c r="DC31" s="85"/>
      <c r="DD31" s="85"/>
      <c r="DE31" s="85"/>
      <c r="DF31" s="85"/>
      <c r="DG31" s="85"/>
      <c r="DH31" s="85"/>
      <c r="DI31" s="85"/>
      <c r="DJ31" s="85"/>
      <c r="DK31" s="85"/>
      <c r="DL31" s="85"/>
      <c r="DM31" s="85"/>
      <c r="DN31" s="85"/>
      <c r="DO31" s="85"/>
      <c r="DP31" s="85"/>
      <c r="DQ31" s="85"/>
      <c r="DR31" s="85"/>
      <c r="DS31" s="85"/>
      <c r="DT31" s="85"/>
      <c r="DU31" s="85"/>
      <c r="DV31" s="85"/>
      <c r="DW31" s="85"/>
      <c r="DX31" s="85"/>
      <c r="DY31" s="85"/>
      <c r="DZ31" s="85"/>
      <c r="EA31" s="85"/>
      <c r="EB31" s="85"/>
      <c r="EC31" s="85"/>
      <c r="ED31" s="85"/>
      <c r="EE31" s="85"/>
      <c r="EF31" s="85"/>
      <c r="EG31" s="85"/>
      <c r="EH31" s="85"/>
      <c r="EI31" s="85"/>
      <c r="EJ31" s="85"/>
      <c r="EK31" s="85"/>
      <c r="EL31" s="85"/>
      <c r="EM31" s="85"/>
      <c r="EN31" s="85"/>
      <c r="EO31" s="85"/>
      <c r="EP31" s="85"/>
      <c r="EQ31" s="85"/>
      <c r="ER31" s="85"/>
      <c r="ES31" s="85"/>
      <c r="ET31" s="85"/>
      <c r="EU31" s="85"/>
      <c r="EV31" s="85"/>
      <c r="EW31" s="85"/>
      <c r="EX31" s="85"/>
      <c r="EY31" s="85"/>
      <c r="EZ31" s="85"/>
      <c r="FA31" s="85"/>
      <c r="FB31" s="85"/>
      <c r="FC31" s="85"/>
      <c r="FD31" s="85"/>
      <c r="FE31" s="85"/>
      <c r="FF31" s="85"/>
      <c r="FG31" s="85"/>
      <c r="FH31" s="85"/>
      <c r="FI31" s="85"/>
      <c r="FJ31" s="85"/>
      <c r="FK31" s="85"/>
      <c r="FL31" s="85"/>
      <c r="FM31" s="85"/>
      <c r="FN31" s="85"/>
      <c r="FO31" s="85"/>
      <c r="FP31" s="85"/>
      <c r="FQ31" s="85"/>
      <c r="FR31" s="85"/>
      <c r="FS31" s="85"/>
      <c r="FT31" s="85"/>
      <c r="FU31" s="85"/>
      <c r="FV31" s="85"/>
      <c r="FW31" s="85"/>
      <c r="FX31" s="85"/>
      <c r="FY31" s="85"/>
      <c r="FZ31" s="85"/>
      <c r="GA31" s="85"/>
      <c r="GB31" s="85"/>
      <c r="GC31" s="85"/>
      <c r="GD31" s="85"/>
      <c r="GE31" s="85"/>
      <c r="GF31" s="85"/>
      <c r="GG31" s="85"/>
      <c r="GH31" s="85"/>
      <c r="GI31" s="85"/>
      <c r="GJ31" s="85"/>
      <c r="GK31" s="85"/>
      <c r="GL31" s="85"/>
      <c r="GM31" s="85"/>
      <c r="GN31" s="85"/>
      <c r="GO31" s="85"/>
      <c r="GP31" s="85"/>
      <c r="GQ31" s="85"/>
      <c r="GR31" s="85"/>
      <c r="GS31" s="85"/>
      <c r="GT31" s="85"/>
      <c r="GU31" s="85"/>
      <c r="GV31" s="85"/>
      <c r="GW31" s="85"/>
      <c r="GX31" s="85"/>
      <c r="GY31" s="85"/>
      <c r="GZ31" s="85"/>
      <c r="HA31" s="85"/>
      <c r="HB31" s="85"/>
      <c r="HC31" s="85"/>
      <c r="HD31" s="85"/>
      <c r="HE31" s="85"/>
      <c r="HF31" s="85"/>
      <c r="HG31" s="85"/>
      <c r="HH31" s="85"/>
      <c r="HI31" s="85"/>
      <c r="HJ31" s="85"/>
      <c r="HK31" s="85"/>
      <c r="HL31" s="85"/>
      <c r="HM31" s="85"/>
      <c r="HN31" s="85"/>
      <c r="HO31" s="85"/>
      <c r="HP31" s="85"/>
      <c r="HQ31" s="85"/>
      <c r="HR31" s="85"/>
      <c r="HS31" s="85"/>
      <c r="HT31" s="85"/>
      <c r="HU31" s="85"/>
      <c r="HV31" s="85"/>
      <c r="HW31" s="85"/>
      <c r="HX31" s="85"/>
      <c r="HY31" s="85"/>
      <c r="HZ31" s="85"/>
      <c r="IA31" s="85"/>
      <c r="IB31" s="85"/>
      <c r="IC31" s="85"/>
      <c r="ID31" s="85"/>
      <c r="IE31" s="85"/>
      <c r="IF31" s="85"/>
      <c r="IG31" s="85"/>
      <c r="IH31" s="85"/>
      <c r="II31" s="85"/>
      <c r="IJ31" s="85"/>
      <c r="IK31" s="85"/>
      <c r="IL31" s="85"/>
      <c r="IM31" s="85"/>
      <c r="IN31" s="85"/>
      <c r="IO31" s="85"/>
      <c r="IP31" s="85"/>
      <c r="IQ31" s="85"/>
      <c r="IR31" s="85"/>
      <c r="IS31" s="85"/>
      <c r="IT31" s="85"/>
      <c r="IU31" s="85"/>
      <c r="IV31" s="85"/>
      <c r="IW31" s="85"/>
      <c r="IX31" s="85"/>
    </row>
    <row r="32" spans="1:258" s="7" customFormat="1" ht="21" customHeight="1">
      <c r="A32" s="204"/>
      <c r="B32" s="180"/>
      <c r="C32" s="186"/>
      <c r="D32" s="2"/>
      <c r="E32" s="67"/>
      <c r="F32" s="67"/>
      <c r="G32" s="67"/>
      <c r="H32" s="67"/>
      <c r="I32" s="4"/>
      <c r="J32" s="87"/>
      <c r="K32" s="172"/>
      <c r="L32" s="172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5"/>
      <c r="AB32" s="85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4"/>
      <c r="AP32" s="85"/>
      <c r="AQ32" s="85"/>
      <c r="AR32" s="85"/>
      <c r="AS32" s="85"/>
      <c r="AT32" s="85"/>
      <c r="AU32" s="85"/>
      <c r="AV32" s="85"/>
      <c r="AW32" s="85"/>
      <c r="AX32" s="85"/>
      <c r="AY32" s="85"/>
      <c r="AZ32" s="85"/>
      <c r="BA32" s="85"/>
      <c r="BB32" s="85"/>
      <c r="BC32" s="85"/>
      <c r="BD32" s="85"/>
      <c r="BE32" s="85"/>
      <c r="BF32" s="85"/>
      <c r="BG32" s="85"/>
      <c r="BH32" s="85"/>
      <c r="BI32" s="85"/>
      <c r="BJ32" s="85"/>
      <c r="BK32" s="85"/>
      <c r="BL32" s="85"/>
      <c r="BM32" s="85"/>
      <c r="BN32" s="85"/>
      <c r="BO32" s="85"/>
      <c r="BP32" s="85"/>
      <c r="BQ32" s="85"/>
      <c r="BR32" s="85"/>
      <c r="BS32" s="85"/>
      <c r="BT32" s="85"/>
      <c r="BU32" s="85"/>
      <c r="BV32" s="85"/>
      <c r="BW32" s="85"/>
      <c r="BX32" s="85"/>
      <c r="BY32" s="85"/>
      <c r="BZ32" s="85"/>
      <c r="CA32" s="85"/>
      <c r="CB32" s="85"/>
      <c r="CC32" s="85"/>
      <c r="CD32" s="85"/>
      <c r="CE32" s="85"/>
      <c r="CF32" s="85"/>
      <c r="CG32" s="85"/>
      <c r="CH32" s="85"/>
      <c r="CI32" s="85"/>
      <c r="CJ32" s="85"/>
      <c r="CK32" s="85"/>
      <c r="CL32" s="85"/>
      <c r="CM32" s="85"/>
      <c r="CN32" s="85"/>
      <c r="CO32" s="85"/>
      <c r="CP32" s="85"/>
      <c r="CQ32" s="85"/>
      <c r="CR32" s="85"/>
      <c r="CS32" s="85"/>
      <c r="CT32" s="85"/>
      <c r="CU32" s="85"/>
      <c r="CV32" s="85"/>
      <c r="CW32" s="85"/>
      <c r="CX32" s="85"/>
      <c r="CY32" s="85"/>
      <c r="CZ32" s="85"/>
      <c r="DA32" s="85"/>
      <c r="DB32" s="85"/>
      <c r="DC32" s="85"/>
      <c r="DD32" s="85"/>
      <c r="DE32" s="85"/>
      <c r="DF32" s="85"/>
      <c r="DG32" s="85"/>
      <c r="DH32" s="85"/>
      <c r="DI32" s="85"/>
      <c r="DJ32" s="85"/>
      <c r="DK32" s="85"/>
      <c r="DL32" s="85"/>
      <c r="DM32" s="85"/>
      <c r="DN32" s="85"/>
      <c r="DO32" s="85"/>
      <c r="DP32" s="85"/>
      <c r="DQ32" s="85"/>
      <c r="DR32" s="85"/>
      <c r="DS32" s="85"/>
      <c r="DT32" s="85"/>
      <c r="DU32" s="85"/>
      <c r="DV32" s="85"/>
      <c r="DW32" s="85"/>
      <c r="DX32" s="85"/>
      <c r="DY32" s="85"/>
      <c r="DZ32" s="85"/>
      <c r="EA32" s="85"/>
      <c r="EB32" s="85"/>
      <c r="EC32" s="85"/>
      <c r="ED32" s="85"/>
      <c r="EE32" s="85"/>
      <c r="EF32" s="85"/>
      <c r="EG32" s="85"/>
      <c r="EH32" s="85"/>
      <c r="EI32" s="85"/>
      <c r="EJ32" s="85"/>
      <c r="EK32" s="85"/>
      <c r="EL32" s="85"/>
      <c r="EM32" s="85"/>
      <c r="EN32" s="85"/>
      <c r="EO32" s="85"/>
      <c r="EP32" s="85"/>
      <c r="EQ32" s="85"/>
      <c r="ER32" s="85"/>
      <c r="ES32" s="85"/>
      <c r="ET32" s="85"/>
      <c r="EU32" s="85"/>
      <c r="EV32" s="85"/>
      <c r="EW32" s="85"/>
      <c r="EX32" s="85"/>
      <c r="EY32" s="85"/>
      <c r="EZ32" s="85"/>
      <c r="FA32" s="85"/>
      <c r="FB32" s="85"/>
      <c r="FC32" s="85"/>
      <c r="FD32" s="85"/>
      <c r="FE32" s="85"/>
      <c r="FF32" s="85"/>
      <c r="FG32" s="85"/>
      <c r="FH32" s="85"/>
      <c r="FI32" s="85"/>
      <c r="FJ32" s="85"/>
      <c r="FK32" s="85"/>
      <c r="FL32" s="85"/>
      <c r="FM32" s="85"/>
      <c r="FN32" s="85"/>
      <c r="FO32" s="85"/>
      <c r="FP32" s="85"/>
      <c r="FQ32" s="85"/>
      <c r="FR32" s="85"/>
      <c r="FS32" s="85"/>
      <c r="FT32" s="85"/>
      <c r="FU32" s="85"/>
      <c r="FV32" s="85"/>
      <c r="FW32" s="85"/>
      <c r="FX32" s="85"/>
      <c r="FY32" s="85"/>
      <c r="FZ32" s="85"/>
      <c r="GA32" s="85"/>
      <c r="GB32" s="85"/>
      <c r="GC32" s="85"/>
      <c r="GD32" s="85"/>
      <c r="GE32" s="85"/>
      <c r="GF32" s="85"/>
      <c r="GG32" s="85"/>
      <c r="GH32" s="85"/>
      <c r="GI32" s="85"/>
      <c r="GJ32" s="85"/>
      <c r="GK32" s="85"/>
      <c r="GL32" s="85"/>
      <c r="GM32" s="85"/>
      <c r="GN32" s="85"/>
      <c r="GO32" s="85"/>
      <c r="GP32" s="85"/>
      <c r="GQ32" s="85"/>
      <c r="GR32" s="85"/>
      <c r="GS32" s="85"/>
      <c r="GT32" s="85"/>
      <c r="GU32" s="85"/>
      <c r="GV32" s="85"/>
      <c r="GW32" s="85"/>
      <c r="GX32" s="85"/>
      <c r="GY32" s="85"/>
      <c r="GZ32" s="85"/>
      <c r="HA32" s="85"/>
      <c r="HB32" s="85"/>
      <c r="HC32" s="85"/>
      <c r="HD32" s="85"/>
      <c r="HE32" s="85"/>
      <c r="HF32" s="85"/>
      <c r="HG32" s="85"/>
      <c r="HH32" s="85"/>
      <c r="HI32" s="85"/>
      <c r="HJ32" s="85"/>
      <c r="HK32" s="85"/>
      <c r="HL32" s="85"/>
      <c r="HM32" s="85"/>
      <c r="HN32" s="85"/>
      <c r="HO32" s="85"/>
      <c r="HP32" s="85"/>
      <c r="HQ32" s="85"/>
      <c r="HR32" s="85"/>
      <c r="HS32" s="85"/>
      <c r="HT32" s="85"/>
      <c r="HU32" s="85"/>
      <c r="HV32" s="85"/>
      <c r="HW32" s="85"/>
      <c r="HX32" s="85"/>
      <c r="HY32" s="85"/>
      <c r="HZ32" s="85"/>
      <c r="IA32" s="85"/>
      <c r="IB32" s="85"/>
      <c r="IC32" s="85"/>
      <c r="ID32" s="85"/>
      <c r="IE32" s="85"/>
      <c r="IF32" s="85"/>
      <c r="IG32" s="85"/>
      <c r="IH32" s="85"/>
      <c r="II32" s="85"/>
      <c r="IJ32" s="85"/>
      <c r="IK32" s="85"/>
      <c r="IL32" s="85"/>
      <c r="IM32" s="85"/>
      <c r="IN32" s="85"/>
      <c r="IO32" s="85"/>
      <c r="IP32" s="85"/>
      <c r="IQ32" s="85"/>
      <c r="IR32" s="85"/>
      <c r="IS32" s="85"/>
      <c r="IT32" s="85"/>
      <c r="IU32" s="85"/>
      <c r="IV32" s="85"/>
      <c r="IW32" s="85"/>
      <c r="IX32" s="85"/>
    </row>
    <row r="33" spans="1:258" s="7" customFormat="1" ht="21" customHeight="1">
      <c r="A33" s="204"/>
      <c r="B33" s="521"/>
      <c r="C33" s="186"/>
      <c r="D33" s="2"/>
      <c r="E33" s="67"/>
      <c r="F33" s="67"/>
      <c r="G33" s="67"/>
      <c r="H33" s="67"/>
      <c r="I33" s="4"/>
      <c r="J33" s="87"/>
      <c r="K33" s="172"/>
      <c r="L33" s="172"/>
      <c r="M33" s="157"/>
      <c r="N33" s="88"/>
      <c r="O33" s="202"/>
      <c r="P33" s="88"/>
      <c r="Q33" s="157"/>
      <c r="R33" s="157"/>
      <c r="S33" s="157"/>
      <c r="T33" s="157"/>
      <c r="U33" s="88"/>
      <c r="V33" s="88"/>
      <c r="W33" s="88"/>
      <c r="X33" s="88"/>
      <c r="Y33" s="157"/>
      <c r="Z33" s="157"/>
      <c r="AA33" s="88"/>
      <c r="AB33" s="85"/>
      <c r="AC33" s="161"/>
      <c r="AD33" s="85"/>
      <c r="AE33" s="85"/>
      <c r="AF33" s="85"/>
      <c r="AG33" s="85"/>
      <c r="AH33" s="85"/>
      <c r="AI33" s="85"/>
      <c r="AJ33" s="85"/>
      <c r="AK33" s="85"/>
      <c r="AL33" s="85"/>
      <c r="AM33" s="85"/>
      <c r="AN33" s="85"/>
      <c r="AO33" s="4"/>
      <c r="AP33" s="85"/>
      <c r="AQ33" s="85"/>
      <c r="AR33" s="85"/>
      <c r="AS33" s="85"/>
      <c r="AT33" s="85"/>
      <c r="AU33" s="85"/>
      <c r="AV33" s="85"/>
      <c r="AW33" s="85"/>
      <c r="AX33" s="85"/>
      <c r="AY33" s="85"/>
      <c r="AZ33" s="85"/>
      <c r="BA33" s="85"/>
      <c r="BB33" s="85"/>
      <c r="BC33" s="85"/>
      <c r="BD33" s="85"/>
      <c r="BE33" s="85"/>
      <c r="BF33" s="85"/>
      <c r="BG33" s="85"/>
      <c r="BH33" s="85"/>
      <c r="BI33" s="85"/>
      <c r="BJ33" s="85"/>
      <c r="BK33" s="85"/>
      <c r="BL33" s="85"/>
      <c r="BM33" s="85"/>
      <c r="BN33" s="85"/>
      <c r="BO33" s="85"/>
      <c r="BP33" s="85"/>
      <c r="BQ33" s="85"/>
      <c r="BR33" s="85"/>
      <c r="BS33" s="85"/>
      <c r="BT33" s="85"/>
      <c r="BU33" s="85"/>
      <c r="BV33" s="85"/>
      <c r="BW33" s="85"/>
      <c r="BX33" s="85"/>
      <c r="BY33" s="85"/>
      <c r="BZ33" s="85"/>
      <c r="CA33" s="85"/>
      <c r="CB33" s="85"/>
      <c r="CC33" s="85"/>
      <c r="CD33" s="85"/>
      <c r="CE33" s="85"/>
      <c r="CF33" s="85"/>
      <c r="CG33" s="85"/>
      <c r="CH33" s="85"/>
      <c r="CI33" s="85"/>
      <c r="CJ33" s="85"/>
      <c r="CK33" s="85"/>
      <c r="CL33" s="85"/>
      <c r="CM33" s="85"/>
      <c r="CN33" s="85"/>
      <c r="CO33" s="85"/>
      <c r="CP33" s="85"/>
      <c r="CQ33" s="85"/>
      <c r="CR33" s="85"/>
      <c r="CS33" s="85"/>
      <c r="CT33" s="85"/>
      <c r="CU33" s="85"/>
      <c r="CV33" s="85"/>
      <c r="CW33" s="85"/>
      <c r="CX33" s="85"/>
      <c r="CY33" s="85"/>
      <c r="CZ33" s="85"/>
      <c r="DA33" s="85"/>
      <c r="DB33" s="85"/>
      <c r="DC33" s="85"/>
      <c r="DD33" s="85"/>
      <c r="DE33" s="85"/>
      <c r="DF33" s="85"/>
      <c r="DG33" s="85"/>
      <c r="DH33" s="85"/>
      <c r="DI33" s="85"/>
      <c r="DJ33" s="85"/>
      <c r="DK33" s="85"/>
      <c r="DL33" s="85"/>
      <c r="DM33" s="85"/>
      <c r="DN33" s="85"/>
      <c r="DO33" s="85"/>
      <c r="DP33" s="85"/>
      <c r="DQ33" s="85"/>
      <c r="DR33" s="85"/>
      <c r="DS33" s="85"/>
      <c r="DT33" s="85"/>
      <c r="DU33" s="85"/>
      <c r="DV33" s="85"/>
      <c r="DW33" s="85"/>
      <c r="DX33" s="85"/>
      <c r="DY33" s="85"/>
      <c r="DZ33" s="85"/>
      <c r="EA33" s="85"/>
      <c r="EB33" s="85"/>
      <c r="EC33" s="85"/>
      <c r="ED33" s="85"/>
      <c r="EE33" s="85"/>
      <c r="EF33" s="85"/>
      <c r="EG33" s="85"/>
      <c r="EH33" s="85"/>
      <c r="EI33" s="85"/>
      <c r="EJ33" s="85"/>
      <c r="EK33" s="85"/>
      <c r="EL33" s="85"/>
      <c r="EM33" s="85"/>
      <c r="EN33" s="85"/>
      <c r="EO33" s="85"/>
      <c r="EP33" s="85"/>
      <c r="EQ33" s="85"/>
      <c r="ER33" s="85"/>
      <c r="ES33" s="85"/>
      <c r="ET33" s="85"/>
      <c r="EU33" s="85"/>
      <c r="EV33" s="85"/>
      <c r="EW33" s="85"/>
      <c r="EX33" s="85"/>
      <c r="EY33" s="85"/>
      <c r="EZ33" s="85"/>
      <c r="FA33" s="85"/>
      <c r="FB33" s="85"/>
      <c r="FC33" s="85"/>
      <c r="FD33" s="85"/>
      <c r="FE33" s="85"/>
      <c r="FF33" s="85"/>
      <c r="FG33" s="85"/>
      <c r="FH33" s="85"/>
      <c r="FI33" s="85"/>
      <c r="FJ33" s="85"/>
      <c r="FK33" s="85"/>
      <c r="FL33" s="85"/>
      <c r="FM33" s="85"/>
      <c r="FN33" s="85"/>
      <c r="FO33" s="85"/>
      <c r="FP33" s="85"/>
      <c r="FQ33" s="85"/>
      <c r="FR33" s="85"/>
      <c r="FS33" s="85"/>
      <c r="FT33" s="85"/>
      <c r="FU33" s="85"/>
      <c r="FV33" s="85"/>
      <c r="FW33" s="85"/>
      <c r="FX33" s="85"/>
      <c r="FY33" s="85"/>
      <c r="FZ33" s="85"/>
      <c r="GA33" s="85"/>
      <c r="GB33" s="85"/>
      <c r="GC33" s="85"/>
      <c r="GD33" s="85"/>
      <c r="GE33" s="85"/>
      <c r="GF33" s="85"/>
      <c r="GG33" s="85"/>
      <c r="GH33" s="85"/>
      <c r="GI33" s="85"/>
      <c r="GJ33" s="85"/>
      <c r="GK33" s="85"/>
      <c r="GL33" s="85"/>
      <c r="GM33" s="85"/>
      <c r="GN33" s="85"/>
      <c r="GO33" s="85"/>
      <c r="GP33" s="85"/>
      <c r="GQ33" s="85"/>
      <c r="GR33" s="85"/>
      <c r="GS33" s="85"/>
      <c r="GT33" s="85"/>
      <c r="GU33" s="85"/>
      <c r="GV33" s="85"/>
      <c r="GW33" s="85"/>
      <c r="GX33" s="85"/>
      <c r="GY33" s="85"/>
      <c r="GZ33" s="85"/>
      <c r="HA33" s="85"/>
      <c r="HB33" s="85"/>
      <c r="HC33" s="85"/>
      <c r="HD33" s="85"/>
      <c r="HE33" s="85"/>
      <c r="HF33" s="85"/>
      <c r="HG33" s="85"/>
      <c r="HH33" s="85"/>
      <c r="HI33" s="85"/>
      <c r="HJ33" s="85"/>
      <c r="HK33" s="85"/>
      <c r="HL33" s="85"/>
      <c r="HM33" s="85"/>
      <c r="HN33" s="85"/>
      <c r="HO33" s="85"/>
      <c r="HP33" s="85"/>
      <c r="HQ33" s="85"/>
      <c r="HR33" s="85"/>
      <c r="HS33" s="85"/>
      <c r="HT33" s="85"/>
      <c r="HU33" s="85"/>
      <c r="HV33" s="85"/>
      <c r="HW33" s="85"/>
      <c r="HX33" s="85"/>
      <c r="HY33" s="85"/>
      <c r="HZ33" s="85"/>
      <c r="IA33" s="85"/>
      <c r="IB33" s="85"/>
      <c r="IC33" s="85"/>
      <c r="ID33" s="85"/>
      <c r="IE33" s="85"/>
      <c r="IF33" s="85"/>
      <c r="IG33" s="85"/>
      <c r="IH33" s="85"/>
      <c r="II33" s="85"/>
      <c r="IJ33" s="85"/>
      <c r="IK33" s="85"/>
      <c r="IL33" s="85"/>
      <c r="IM33" s="85"/>
      <c r="IN33" s="85"/>
      <c r="IO33" s="85"/>
      <c r="IP33" s="85"/>
      <c r="IQ33" s="85"/>
      <c r="IR33" s="85"/>
      <c r="IS33" s="85"/>
      <c r="IT33" s="85"/>
      <c r="IU33" s="85"/>
      <c r="IV33" s="85"/>
      <c r="IW33" s="85"/>
      <c r="IX33" s="85"/>
    </row>
    <row r="34" spans="1:258" s="7" customFormat="1" ht="21" customHeight="1">
      <c r="A34" s="86"/>
      <c r="B34" s="521"/>
      <c r="C34" s="2"/>
      <c r="D34" s="2"/>
      <c r="E34" s="3"/>
      <c r="F34" s="67"/>
      <c r="G34" s="67"/>
      <c r="H34" s="67"/>
      <c r="I34" s="4"/>
      <c r="J34" s="87"/>
      <c r="K34" s="172"/>
      <c r="L34" s="172"/>
      <c r="M34" s="157"/>
      <c r="N34" s="88"/>
      <c r="O34" s="88"/>
      <c r="P34" s="88"/>
      <c r="Q34" s="157"/>
      <c r="R34" s="157"/>
      <c r="S34" s="157"/>
      <c r="T34" s="157"/>
      <c r="U34" s="88"/>
      <c r="V34" s="88"/>
      <c r="W34" s="88"/>
      <c r="X34" s="88"/>
      <c r="Y34" s="88"/>
      <c r="Z34" s="88"/>
      <c r="AA34" s="88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4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5"/>
      <c r="BD34" s="85"/>
      <c r="BE34" s="85"/>
      <c r="BF34" s="85"/>
      <c r="BG34" s="85"/>
      <c r="BH34" s="85"/>
      <c r="BI34" s="85"/>
      <c r="BJ34" s="85"/>
      <c r="BK34" s="85"/>
      <c r="BL34" s="85"/>
      <c r="BM34" s="85"/>
      <c r="BN34" s="85"/>
      <c r="BO34" s="85"/>
      <c r="BP34" s="85"/>
      <c r="BQ34" s="85"/>
      <c r="BR34" s="85"/>
      <c r="BS34" s="85"/>
      <c r="BT34" s="85"/>
      <c r="BU34" s="85"/>
      <c r="BV34" s="85"/>
      <c r="BW34" s="85"/>
      <c r="BX34" s="85"/>
      <c r="BY34" s="85"/>
      <c r="BZ34" s="85"/>
      <c r="CA34" s="85"/>
      <c r="CB34" s="85"/>
      <c r="CC34" s="85"/>
      <c r="CD34" s="85"/>
      <c r="CE34" s="85"/>
      <c r="CF34" s="85"/>
      <c r="CG34" s="85"/>
      <c r="CH34" s="85"/>
      <c r="CI34" s="85"/>
      <c r="CJ34" s="85"/>
      <c r="CK34" s="85"/>
      <c r="CL34" s="85"/>
      <c r="CM34" s="85"/>
      <c r="CN34" s="85"/>
      <c r="CO34" s="85"/>
      <c r="CP34" s="85"/>
      <c r="CQ34" s="85"/>
      <c r="CR34" s="85"/>
      <c r="CS34" s="85"/>
      <c r="CT34" s="85"/>
      <c r="CU34" s="85"/>
      <c r="CV34" s="85"/>
      <c r="CW34" s="85"/>
      <c r="CX34" s="85"/>
      <c r="CY34" s="85"/>
      <c r="CZ34" s="85"/>
      <c r="DA34" s="85"/>
      <c r="DB34" s="85"/>
      <c r="DC34" s="85"/>
      <c r="DD34" s="85"/>
      <c r="DE34" s="85"/>
      <c r="DF34" s="85"/>
      <c r="DG34" s="85"/>
      <c r="DH34" s="85"/>
      <c r="DI34" s="85"/>
      <c r="DJ34" s="85"/>
      <c r="DK34" s="85"/>
      <c r="DL34" s="85"/>
      <c r="DM34" s="85"/>
      <c r="DN34" s="85"/>
      <c r="DO34" s="85"/>
      <c r="DP34" s="85"/>
      <c r="DQ34" s="85"/>
      <c r="DR34" s="85"/>
      <c r="DS34" s="85"/>
      <c r="DT34" s="85"/>
      <c r="DU34" s="85"/>
      <c r="DV34" s="85"/>
      <c r="DW34" s="85"/>
      <c r="DX34" s="85"/>
      <c r="DY34" s="85"/>
      <c r="DZ34" s="85"/>
      <c r="EA34" s="85"/>
      <c r="EB34" s="85"/>
      <c r="EC34" s="85"/>
      <c r="ED34" s="85"/>
      <c r="EE34" s="85"/>
      <c r="EF34" s="85"/>
      <c r="EG34" s="85"/>
      <c r="EH34" s="85"/>
      <c r="EI34" s="85"/>
      <c r="EJ34" s="85"/>
      <c r="EK34" s="85"/>
      <c r="EL34" s="85"/>
      <c r="EM34" s="85"/>
      <c r="EN34" s="85"/>
      <c r="EO34" s="85"/>
      <c r="EP34" s="85"/>
      <c r="EQ34" s="85"/>
      <c r="ER34" s="85"/>
      <c r="ES34" s="85"/>
      <c r="ET34" s="85"/>
      <c r="EU34" s="85"/>
      <c r="EV34" s="85"/>
      <c r="EW34" s="85"/>
      <c r="EX34" s="85"/>
      <c r="EY34" s="85"/>
      <c r="EZ34" s="85"/>
      <c r="FA34" s="85"/>
      <c r="FB34" s="85"/>
      <c r="FC34" s="85"/>
      <c r="FD34" s="85"/>
      <c r="FE34" s="85"/>
      <c r="FF34" s="85"/>
      <c r="FG34" s="85"/>
      <c r="FH34" s="85"/>
      <c r="FI34" s="85"/>
      <c r="FJ34" s="85"/>
      <c r="FK34" s="85"/>
      <c r="FL34" s="85"/>
      <c r="FM34" s="85"/>
      <c r="FN34" s="85"/>
      <c r="FO34" s="85"/>
      <c r="FP34" s="85"/>
      <c r="FQ34" s="85"/>
      <c r="FR34" s="85"/>
      <c r="FS34" s="85"/>
      <c r="FT34" s="85"/>
      <c r="FU34" s="85"/>
      <c r="FV34" s="85"/>
      <c r="FW34" s="85"/>
      <c r="FX34" s="85"/>
      <c r="FY34" s="85"/>
      <c r="FZ34" s="85"/>
      <c r="GA34" s="85"/>
      <c r="GB34" s="85"/>
      <c r="GC34" s="85"/>
      <c r="GD34" s="85"/>
      <c r="GE34" s="85"/>
      <c r="GF34" s="85"/>
      <c r="GG34" s="85"/>
      <c r="GH34" s="85"/>
      <c r="GI34" s="85"/>
      <c r="GJ34" s="85"/>
      <c r="GK34" s="85"/>
      <c r="GL34" s="85"/>
      <c r="GM34" s="85"/>
      <c r="GN34" s="85"/>
      <c r="GO34" s="85"/>
      <c r="GP34" s="85"/>
      <c r="GQ34" s="85"/>
      <c r="GR34" s="85"/>
      <c r="GS34" s="85"/>
      <c r="GT34" s="85"/>
      <c r="GU34" s="85"/>
      <c r="GV34" s="85"/>
      <c r="GW34" s="85"/>
      <c r="GX34" s="85"/>
      <c r="GY34" s="85"/>
      <c r="GZ34" s="85"/>
      <c r="HA34" s="85"/>
      <c r="HB34" s="85"/>
      <c r="HC34" s="85"/>
      <c r="HD34" s="85"/>
      <c r="HE34" s="85"/>
      <c r="HF34" s="85"/>
      <c r="HG34" s="85"/>
      <c r="HH34" s="85"/>
      <c r="HI34" s="85"/>
      <c r="HJ34" s="85"/>
      <c r="HK34" s="85"/>
      <c r="HL34" s="85"/>
      <c r="HM34" s="85"/>
      <c r="HN34" s="85"/>
      <c r="HO34" s="85"/>
      <c r="HP34" s="85"/>
      <c r="HQ34" s="85"/>
      <c r="HR34" s="85"/>
      <c r="HS34" s="85"/>
      <c r="HT34" s="85"/>
      <c r="HU34" s="85"/>
      <c r="HV34" s="85"/>
      <c r="HW34" s="85"/>
      <c r="HX34" s="85"/>
      <c r="HY34" s="85"/>
      <c r="HZ34" s="85"/>
      <c r="IA34" s="85"/>
      <c r="IB34" s="85"/>
      <c r="IC34" s="85"/>
      <c r="ID34" s="85"/>
      <c r="IE34" s="85"/>
      <c r="IF34" s="85"/>
      <c r="IG34" s="85"/>
      <c r="IH34" s="85"/>
      <c r="II34" s="85"/>
      <c r="IJ34" s="85"/>
      <c r="IK34" s="85"/>
      <c r="IL34" s="85"/>
      <c r="IM34" s="85"/>
      <c r="IN34" s="85"/>
      <c r="IO34" s="85"/>
      <c r="IP34" s="85"/>
      <c r="IQ34" s="85"/>
      <c r="IR34" s="85"/>
      <c r="IS34" s="85"/>
      <c r="IT34" s="85"/>
      <c r="IU34" s="85"/>
      <c r="IV34" s="85"/>
      <c r="IW34" s="85"/>
      <c r="IX34" s="85"/>
    </row>
    <row r="35" spans="1:258" s="194" customFormat="1" ht="21" customHeight="1">
      <c r="A35" s="188"/>
      <c r="B35" s="185"/>
      <c r="C35" s="2"/>
      <c r="D35" s="2"/>
      <c r="E35" s="3"/>
      <c r="F35" s="67"/>
      <c r="G35" s="67"/>
      <c r="H35" s="67"/>
      <c r="I35" s="4"/>
      <c r="J35" s="189"/>
      <c r="K35" s="190"/>
      <c r="L35" s="190"/>
      <c r="M35" s="191"/>
      <c r="N35" s="192"/>
      <c r="O35" s="192"/>
      <c r="P35" s="192"/>
      <c r="Q35" s="191"/>
      <c r="R35" s="191"/>
      <c r="S35" s="191"/>
      <c r="T35" s="191"/>
      <c r="U35" s="192"/>
      <c r="V35" s="192"/>
      <c r="W35" s="192"/>
      <c r="X35" s="192"/>
      <c r="Y35" s="192"/>
      <c r="Z35" s="192"/>
      <c r="AA35" s="192"/>
      <c r="AB35" s="193"/>
      <c r="AC35" s="193"/>
      <c r="AD35" s="193"/>
      <c r="AE35" s="193"/>
      <c r="AF35" s="193"/>
      <c r="AG35" s="193"/>
      <c r="AH35" s="193"/>
      <c r="AI35" s="193"/>
      <c r="AJ35" s="193"/>
      <c r="AK35" s="193"/>
      <c r="AL35" s="193"/>
      <c r="AM35" s="193"/>
      <c r="AN35" s="193"/>
      <c r="AO35" s="187"/>
      <c r="AP35" s="193"/>
      <c r="AQ35" s="193"/>
      <c r="AR35" s="193"/>
      <c r="AS35" s="193"/>
      <c r="AT35" s="193"/>
      <c r="AU35" s="193"/>
      <c r="AV35" s="193"/>
      <c r="AW35" s="193"/>
      <c r="AX35" s="193"/>
      <c r="AY35" s="193"/>
      <c r="AZ35" s="193"/>
      <c r="BA35" s="193"/>
      <c r="BB35" s="193"/>
      <c r="BC35" s="193"/>
      <c r="BD35" s="193"/>
      <c r="BE35" s="193"/>
      <c r="BF35" s="193"/>
      <c r="BG35" s="193"/>
      <c r="BH35" s="193"/>
      <c r="BI35" s="193"/>
      <c r="BJ35" s="193"/>
      <c r="BK35" s="193"/>
      <c r="BL35" s="193"/>
      <c r="BM35" s="193"/>
      <c r="BN35" s="193"/>
      <c r="BO35" s="193"/>
      <c r="BP35" s="193"/>
      <c r="BQ35" s="193"/>
      <c r="BR35" s="193"/>
      <c r="BS35" s="193"/>
      <c r="BT35" s="193"/>
      <c r="BU35" s="193"/>
      <c r="BV35" s="193"/>
      <c r="BW35" s="193"/>
      <c r="BX35" s="193"/>
      <c r="BY35" s="193"/>
      <c r="BZ35" s="193"/>
      <c r="CA35" s="193"/>
      <c r="CB35" s="193"/>
      <c r="CC35" s="193"/>
      <c r="CD35" s="193"/>
      <c r="CE35" s="193"/>
      <c r="CF35" s="193"/>
      <c r="CG35" s="193"/>
      <c r="CH35" s="193"/>
      <c r="CI35" s="193"/>
      <c r="CJ35" s="193"/>
      <c r="CK35" s="193"/>
      <c r="CL35" s="193"/>
      <c r="CM35" s="193"/>
      <c r="CN35" s="193"/>
      <c r="CO35" s="193"/>
      <c r="CP35" s="193"/>
      <c r="CQ35" s="193"/>
      <c r="CR35" s="193"/>
      <c r="CS35" s="193"/>
      <c r="CT35" s="193"/>
      <c r="CU35" s="193"/>
      <c r="CV35" s="193"/>
      <c r="CW35" s="193"/>
      <c r="CX35" s="193"/>
      <c r="CY35" s="193"/>
      <c r="CZ35" s="193"/>
      <c r="DA35" s="193"/>
      <c r="DB35" s="193"/>
      <c r="DC35" s="193"/>
      <c r="DD35" s="193"/>
      <c r="DE35" s="193"/>
      <c r="DF35" s="193"/>
      <c r="DG35" s="193"/>
      <c r="DH35" s="193"/>
      <c r="DI35" s="193"/>
      <c r="DJ35" s="193"/>
      <c r="DK35" s="193"/>
      <c r="DL35" s="193"/>
      <c r="DM35" s="193"/>
      <c r="DN35" s="193"/>
      <c r="DO35" s="193"/>
      <c r="DP35" s="193"/>
      <c r="DQ35" s="193"/>
      <c r="DR35" s="193"/>
      <c r="DS35" s="193"/>
      <c r="DT35" s="193"/>
      <c r="DU35" s="193"/>
      <c r="DV35" s="193"/>
      <c r="DW35" s="193"/>
      <c r="DX35" s="193"/>
      <c r="DY35" s="193"/>
      <c r="DZ35" s="193"/>
      <c r="EA35" s="193"/>
      <c r="EB35" s="193"/>
      <c r="EC35" s="193"/>
      <c r="ED35" s="193"/>
      <c r="EE35" s="193"/>
      <c r="EF35" s="193"/>
      <c r="EG35" s="193"/>
      <c r="EH35" s="193"/>
      <c r="EI35" s="193"/>
      <c r="EJ35" s="193"/>
      <c r="EK35" s="193"/>
      <c r="EL35" s="193"/>
      <c r="EM35" s="193"/>
      <c r="EN35" s="193"/>
      <c r="EO35" s="193"/>
      <c r="EP35" s="193"/>
      <c r="EQ35" s="193"/>
      <c r="ER35" s="193"/>
      <c r="ES35" s="193"/>
      <c r="ET35" s="193"/>
      <c r="EU35" s="193"/>
      <c r="EV35" s="193"/>
      <c r="EW35" s="193"/>
      <c r="EX35" s="193"/>
      <c r="EY35" s="193"/>
      <c r="EZ35" s="193"/>
      <c r="FA35" s="193"/>
      <c r="FB35" s="193"/>
      <c r="FC35" s="193"/>
      <c r="FD35" s="193"/>
      <c r="FE35" s="193"/>
      <c r="FF35" s="193"/>
      <c r="FG35" s="193"/>
      <c r="FH35" s="193"/>
      <c r="FI35" s="193"/>
      <c r="FJ35" s="193"/>
      <c r="FK35" s="193"/>
      <c r="FL35" s="193"/>
      <c r="FM35" s="193"/>
      <c r="FN35" s="193"/>
      <c r="FO35" s="193"/>
      <c r="FP35" s="193"/>
      <c r="FQ35" s="193"/>
      <c r="FR35" s="193"/>
      <c r="FS35" s="193"/>
      <c r="FT35" s="193"/>
      <c r="FU35" s="193"/>
      <c r="FV35" s="193"/>
      <c r="FW35" s="193"/>
      <c r="FX35" s="193"/>
      <c r="FY35" s="193"/>
      <c r="FZ35" s="193"/>
      <c r="GA35" s="193"/>
      <c r="GB35" s="193"/>
      <c r="GC35" s="193"/>
      <c r="GD35" s="193"/>
      <c r="GE35" s="193"/>
      <c r="GF35" s="193"/>
      <c r="GG35" s="193"/>
      <c r="GH35" s="193"/>
      <c r="GI35" s="193"/>
      <c r="GJ35" s="193"/>
      <c r="GK35" s="193"/>
      <c r="GL35" s="193"/>
      <c r="GM35" s="193"/>
      <c r="GN35" s="193"/>
      <c r="GO35" s="193"/>
      <c r="GP35" s="193"/>
      <c r="GQ35" s="193"/>
      <c r="GR35" s="193"/>
      <c r="GS35" s="193"/>
      <c r="GT35" s="193"/>
      <c r="GU35" s="193"/>
      <c r="GV35" s="193"/>
      <c r="GW35" s="193"/>
      <c r="GX35" s="193"/>
      <c r="GY35" s="193"/>
      <c r="GZ35" s="193"/>
      <c r="HA35" s="193"/>
      <c r="HB35" s="193"/>
      <c r="HC35" s="193"/>
      <c r="HD35" s="193"/>
      <c r="HE35" s="193"/>
      <c r="HF35" s="193"/>
      <c r="HG35" s="193"/>
      <c r="HH35" s="193"/>
      <c r="HI35" s="193"/>
      <c r="HJ35" s="193"/>
      <c r="HK35" s="193"/>
      <c r="HL35" s="193"/>
      <c r="HM35" s="193"/>
      <c r="HN35" s="193"/>
      <c r="HO35" s="193"/>
      <c r="HP35" s="193"/>
      <c r="HQ35" s="193"/>
      <c r="HR35" s="193"/>
      <c r="HS35" s="193"/>
      <c r="HT35" s="193"/>
      <c r="HU35" s="193"/>
      <c r="HV35" s="193"/>
      <c r="HW35" s="193"/>
      <c r="HX35" s="193"/>
      <c r="HY35" s="193"/>
      <c r="HZ35" s="193"/>
      <c r="IA35" s="193"/>
      <c r="IB35" s="193"/>
      <c r="IC35" s="193"/>
      <c r="ID35" s="193"/>
      <c r="IE35" s="193"/>
      <c r="IF35" s="193"/>
      <c r="IG35" s="193"/>
      <c r="IH35" s="193"/>
      <c r="II35" s="193"/>
      <c r="IJ35" s="193"/>
      <c r="IK35" s="193"/>
      <c r="IL35" s="193"/>
      <c r="IM35" s="193"/>
      <c r="IN35" s="193"/>
      <c r="IO35" s="193"/>
      <c r="IP35" s="193"/>
      <c r="IQ35" s="193"/>
      <c r="IR35" s="193"/>
      <c r="IS35" s="193"/>
      <c r="IT35" s="193"/>
      <c r="IU35" s="193"/>
      <c r="IV35" s="193"/>
      <c r="IW35" s="193"/>
      <c r="IX35" s="193"/>
    </row>
    <row r="36" spans="1:258" s="194" customFormat="1" ht="21" customHeight="1">
      <c r="A36" s="188"/>
      <c r="B36" s="185"/>
      <c r="C36" s="186"/>
      <c r="D36" s="2"/>
      <c r="E36" s="186"/>
      <c r="F36" s="67"/>
      <c r="G36" s="67"/>
      <c r="H36" s="67"/>
      <c r="I36" s="4"/>
      <c r="J36" s="189"/>
      <c r="K36" s="190"/>
      <c r="L36" s="190"/>
      <c r="M36" s="191"/>
      <c r="N36" s="192"/>
      <c r="O36" s="192"/>
      <c r="P36" s="192"/>
      <c r="Q36" s="191"/>
      <c r="R36" s="191"/>
      <c r="S36" s="191"/>
      <c r="T36" s="191"/>
      <c r="U36" s="192"/>
      <c r="V36" s="192"/>
      <c r="W36" s="192"/>
      <c r="X36" s="192"/>
      <c r="Y36" s="192"/>
      <c r="Z36" s="192"/>
      <c r="AA36" s="192"/>
      <c r="AB36" s="193"/>
      <c r="AC36" s="193"/>
      <c r="AD36" s="193"/>
      <c r="AE36" s="193"/>
      <c r="AF36" s="193"/>
      <c r="AG36" s="193"/>
      <c r="AH36" s="193"/>
      <c r="AI36" s="193"/>
      <c r="AJ36" s="193"/>
      <c r="AK36" s="193"/>
      <c r="AL36" s="193"/>
      <c r="AM36" s="193"/>
      <c r="AN36" s="193"/>
      <c r="AO36" s="187"/>
      <c r="AP36" s="193"/>
      <c r="AQ36" s="193"/>
      <c r="AR36" s="193"/>
      <c r="AS36" s="193"/>
      <c r="AT36" s="193"/>
      <c r="AU36" s="193"/>
      <c r="AV36" s="193"/>
      <c r="AW36" s="193"/>
      <c r="AX36" s="193"/>
      <c r="AY36" s="193"/>
      <c r="AZ36" s="193"/>
      <c r="BA36" s="193"/>
      <c r="BB36" s="193"/>
      <c r="BC36" s="193"/>
      <c r="BD36" s="193"/>
      <c r="BE36" s="193"/>
      <c r="BF36" s="193"/>
      <c r="BG36" s="193"/>
      <c r="BH36" s="193"/>
      <c r="BI36" s="193"/>
      <c r="BJ36" s="193"/>
      <c r="BK36" s="193"/>
      <c r="BL36" s="193"/>
      <c r="BM36" s="193"/>
      <c r="BN36" s="193"/>
      <c r="BO36" s="193"/>
      <c r="BP36" s="193"/>
      <c r="BQ36" s="193"/>
      <c r="BR36" s="193"/>
      <c r="BS36" s="193"/>
      <c r="BT36" s="193"/>
      <c r="BU36" s="193"/>
      <c r="BV36" s="193"/>
      <c r="BW36" s="193"/>
      <c r="BX36" s="193"/>
      <c r="BY36" s="193"/>
      <c r="BZ36" s="193"/>
      <c r="CA36" s="193"/>
      <c r="CB36" s="193"/>
      <c r="CC36" s="193"/>
      <c r="CD36" s="193"/>
      <c r="CE36" s="193"/>
      <c r="CF36" s="193"/>
      <c r="CG36" s="193"/>
      <c r="CH36" s="193"/>
      <c r="CI36" s="193"/>
      <c r="CJ36" s="193"/>
      <c r="CK36" s="193"/>
      <c r="CL36" s="193"/>
      <c r="CM36" s="193"/>
      <c r="CN36" s="193"/>
      <c r="CO36" s="193"/>
      <c r="CP36" s="193"/>
      <c r="CQ36" s="193"/>
      <c r="CR36" s="193"/>
      <c r="CS36" s="193"/>
      <c r="CT36" s="193"/>
      <c r="CU36" s="193"/>
      <c r="CV36" s="193"/>
      <c r="CW36" s="193"/>
      <c r="CX36" s="193"/>
      <c r="CY36" s="193"/>
      <c r="CZ36" s="193"/>
      <c r="DA36" s="193"/>
      <c r="DB36" s="193"/>
      <c r="DC36" s="193"/>
      <c r="DD36" s="193"/>
      <c r="DE36" s="193"/>
      <c r="DF36" s="193"/>
      <c r="DG36" s="193"/>
      <c r="DH36" s="193"/>
      <c r="DI36" s="193"/>
      <c r="DJ36" s="193"/>
      <c r="DK36" s="193"/>
      <c r="DL36" s="193"/>
      <c r="DM36" s="193"/>
      <c r="DN36" s="193"/>
      <c r="DO36" s="193"/>
      <c r="DP36" s="193"/>
      <c r="DQ36" s="193"/>
      <c r="DR36" s="193"/>
      <c r="DS36" s="193"/>
      <c r="DT36" s="193"/>
      <c r="DU36" s="193"/>
      <c r="DV36" s="193"/>
      <c r="DW36" s="193"/>
      <c r="DX36" s="193"/>
      <c r="DY36" s="193"/>
      <c r="DZ36" s="193"/>
      <c r="EA36" s="193"/>
      <c r="EB36" s="193"/>
      <c r="EC36" s="193"/>
      <c r="ED36" s="193"/>
      <c r="EE36" s="193"/>
      <c r="EF36" s="193"/>
      <c r="EG36" s="193"/>
      <c r="EH36" s="193"/>
      <c r="EI36" s="193"/>
      <c r="EJ36" s="193"/>
      <c r="EK36" s="193"/>
      <c r="EL36" s="193"/>
      <c r="EM36" s="193"/>
      <c r="EN36" s="193"/>
      <c r="EO36" s="193"/>
      <c r="EP36" s="193"/>
      <c r="EQ36" s="193"/>
      <c r="ER36" s="193"/>
      <c r="ES36" s="193"/>
      <c r="ET36" s="193"/>
      <c r="EU36" s="193"/>
      <c r="EV36" s="193"/>
      <c r="EW36" s="193"/>
      <c r="EX36" s="193"/>
      <c r="EY36" s="193"/>
      <c r="EZ36" s="193"/>
      <c r="FA36" s="193"/>
      <c r="FB36" s="193"/>
      <c r="FC36" s="193"/>
      <c r="FD36" s="193"/>
      <c r="FE36" s="193"/>
      <c r="FF36" s="193"/>
      <c r="FG36" s="193"/>
      <c r="FH36" s="193"/>
      <c r="FI36" s="193"/>
      <c r="FJ36" s="193"/>
      <c r="FK36" s="193"/>
      <c r="FL36" s="193"/>
      <c r="FM36" s="193"/>
      <c r="FN36" s="193"/>
      <c r="FO36" s="193"/>
      <c r="FP36" s="193"/>
      <c r="FQ36" s="193"/>
      <c r="FR36" s="193"/>
      <c r="FS36" s="193"/>
      <c r="FT36" s="193"/>
      <c r="FU36" s="193"/>
      <c r="FV36" s="193"/>
      <c r="FW36" s="193"/>
      <c r="FX36" s="193"/>
      <c r="FY36" s="193"/>
      <c r="FZ36" s="193"/>
      <c r="GA36" s="193"/>
      <c r="GB36" s="193"/>
      <c r="GC36" s="193"/>
      <c r="GD36" s="193"/>
      <c r="GE36" s="193"/>
      <c r="GF36" s="193"/>
      <c r="GG36" s="193"/>
      <c r="GH36" s="193"/>
      <c r="GI36" s="193"/>
      <c r="GJ36" s="193"/>
      <c r="GK36" s="193"/>
      <c r="GL36" s="193"/>
      <c r="GM36" s="193"/>
      <c r="GN36" s="193"/>
      <c r="GO36" s="193"/>
      <c r="GP36" s="193"/>
      <c r="GQ36" s="193"/>
      <c r="GR36" s="193"/>
      <c r="GS36" s="193"/>
      <c r="GT36" s="193"/>
      <c r="GU36" s="193"/>
      <c r="GV36" s="193"/>
      <c r="GW36" s="193"/>
      <c r="GX36" s="193"/>
      <c r="GY36" s="193"/>
      <c r="GZ36" s="193"/>
      <c r="HA36" s="193"/>
      <c r="HB36" s="193"/>
      <c r="HC36" s="193"/>
      <c r="HD36" s="193"/>
      <c r="HE36" s="193"/>
      <c r="HF36" s="193"/>
      <c r="HG36" s="193"/>
      <c r="HH36" s="193"/>
      <c r="HI36" s="193"/>
      <c r="HJ36" s="193"/>
      <c r="HK36" s="193"/>
      <c r="HL36" s="193"/>
      <c r="HM36" s="193"/>
      <c r="HN36" s="193"/>
      <c r="HO36" s="193"/>
      <c r="HP36" s="193"/>
      <c r="HQ36" s="193"/>
      <c r="HR36" s="193"/>
      <c r="HS36" s="193"/>
      <c r="HT36" s="193"/>
      <c r="HU36" s="193"/>
      <c r="HV36" s="193"/>
      <c r="HW36" s="193"/>
      <c r="HX36" s="193"/>
      <c r="HY36" s="193"/>
      <c r="HZ36" s="193"/>
      <c r="IA36" s="193"/>
      <c r="IB36" s="193"/>
      <c r="IC36" s="193"/>
      <c r="ID36" s="193"/>
      <c r="IE36" s="193"/>
      <c r="IF36" s="193"/>
      <c r="IG36" s="193"/>
      <c r="IH36" s="193"/>
      <c r="II36" s="193"/>
      <c r="IJ36" s="193"/>
      <c r="IK36" s="193"/>
      <c r="IL36" s="193"/>
      <c r="IM36" s="193"/>
      <c r="IN36" s="193"/>
      <c r="IO36" s="193"/>
      <c r="IP36" s="193"/>
      <c r="IQ36" s="193"/>
      <c r="IR36" s="193"/>
      <c r="IS36" s="193"/>
      <c r="IT36" s="193"/>
      <c r="IU36" s="193"/>
      <c r="IV36" s="193"/>
      <c r="IW36" s="193"/>
      <c r="IX36" s="193"/>
    </row>
    <row r="37" spans="1:258" s="7" customFormat="1" ht="21" customHeight="1">
      <c r="A37" s="188"/>
      <c r="B37" s="185"/>
      <c r="C37" s="186"/>
      <c r="D37" s="2"/>
      <c r="E37" s="186"/>
      <c r="F37" s="67"/>
      <c r="G37" s="67"/>
      <c r="H37" s="67"/>
      <c r="I37" s="4"/>
      <c r="J37" s="87"/>
      <c r="K37" s="172"/>
      <c r="L37" s="172"/>
      <c r="M37" s="184"/>
      <c r="N37" s="88"/>
      <c r="O37" s="88"/>
      <c r="P37" s="88"/>
      <c r="Q37" s="157"/>
      <c r="R37" s="157"/>
      <c r="S37" s="157"/>
      <c r="T37" s="88"/>
      <c r="U37" s="88"/>
      <c r="V37" s="88"/>
      <c r="W37" s="88"/>
      <c r="X37" s="88"/>
      <c r="Y37" s="88"/>
      <c r="Z37" s="88"/>
      <c r="AA37" s="88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4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85"/>
      <c r="BJ37" s="85"/>
      <c r="BK37" s="85"/>
      <c r="BL37" s="85"/>
      <c r="BM37" s="85"/>
      <c r="BN37" s="85"/>
      <c r="BO37" s="85"/>
      <c r="BP37" s="85"/>
      <c r="BQ37" s="85"/>
      <c r="BR37" s="85"/>
      <c r="BS37" s="85"/>
      <c r="BT37" s="85"/>
      <c r="BU37" s="85"/>
      <c r="BV37" s="85"/>
      <c r="BW37" s="85"/>
      <c r="BX37" s="85"/>
      <c r="BY37" s="85"/>
      <c r="BZ37" s="85"/>
      <c r="CA37" s="85"/>
      <c r="CB37" s="85"/>
      <c r="CC37" s="85"/>
      <c r="CD37" s="85"/>
      <c r="CE37" s="85"/>
      <c r="CF37" s="85"/>
      <c r="CG37" s="85"/>
      <c r="CH37" s="85"/>
      <c r="CI37" s="85"/>
      <c r="CJ37" s="85"/>
      <c r="CK37" s="85"/>
      <c r="CL37" s="85"/>
      <c r="CM37" s="85"/>
      <c r="CN37" s="85"/>
      <c r="CO37" s="85"/>
      <c r="CP37" s="85"/>
      <c r="CQ37" s="85"/>
      <c r="CR37" s="85"/>
      <c r="CS37" s="85"/>
      <c r="CT37" s="85"/>
      <c r="CU37" s="85"/>
      <c r="CV37" s="85"/>
      <c r="CW37" s="85"/>
      <c r="CX37" s="85"/>
      <c r="CY37" s="85"/>
      <c r="CZ37" s="85"/>
      <c r="DA37" s="85"/>
      <c r="DB37" s="85"/>
      <c r="DC37" s="85"/>
      <c r="DD37" s="85"/>
      <c r="DE37" s="85"/>
      <c r="DF37" s="85"/>
      <c r="DG37" s="85"/>
      <c r="DH37" s="85"/>
      <c r="DI37" s="85"/>
      <c r="DJ37" s="85"/>
      <c r="DK37" s="85"/>
      <c r="DL37" s="85"/>
      <c r="DM37" s="85"/>
      <c r="DN37" s="85"/>
      <c r="DO37" s="85"/>
      <c r="DP37" s="85"/>
      <c r="DQ37" s="85"/>
      <c r="DR37" s="85"/>
      <c r="DS37" s="85"/>
      <c r="DT37" s="85"/>
      <c r="DU37" s="85"/>
      <c r="DV37" s="85"/>
      <c r="DW37" s="85"/>
      <c r="DX37" s="85"/>
      <c r="DY37" s="85"/>
      <c r="DZ37" s="85"/>
      <c r="EA37" s="85"/>
      <c r="EB37" s="85"/>
      <c r="EC37" s="85"/>
      <c r="ED37" s="85"/>
      <c r="EE37" s="85"/>
      <c r="EF37" s="85"/>
      <c r="EG37" s="85"/>
      <c r="EH37" s="85"/>
      <c r="EI37" s="85"/>
      <c r="EJ37" s="85"/>
      <c r="EK37" s="85"/>
      <c r="EL37" s="85"/>
      <c r="EM37" s="85"/>
      <c r="EN37" s="85"/>
      <c r="EO37" s="85"/>
      <c r="EP37" s="85"/>
      <c r="EQ37" s="85"/>
      <c r="ER37" s="85"/>
      <c r="ES37" s="85"/>
      <c r="ET37" s="85"/>
      <c r="EU37" s="85"/>
      <c r="EV37" s="85"/>
      <c r="EW37" s="85"/>
      <c r="EX37" s="85"/>
      <c r="EY37" s="85"/>
      <c r="EZ37" s="85"/>
      <c r="FA37" s="85"/>
      <c r="FB37" s="85"/>
      <c r="FC37" s="85"/>
      <c r="FD37" s="85"/>
      <c r="FE37" s="85"/>
      <c r="FF37" s="85"/>
      <c r="FG37" s="85"/>
      <c r="FH37" s="85"/>
      <c r="FI37" s="85"/>
      <c r="FJ37" s="85"/>
      <c r="FK37" s="85"/>
      <c r="FL37" s="85"/>
      <c r="FM37" s="85"/>
      <c r="FN37" s="85"/>
      <c r="FO37" s="85"/>
      <c r="FP37" s="85"/>
      <c r="FQ37" s="85"/>
      <c r="FR37" s="85"/>
      <c r="FS37" s="85"/>
      <c r="FT37" s="85"/>
      <c r="FU37" s="85"/>
      <c r="FV37" s="85"/>
      <c r="FW37" s="85"/>
      <c r="FX37" s="85"/>
      <c r="FY37" s="85"/>
      <c r="FZ37" s="85"/>
      <c r="GA37" s="85"/>
      <c r="GB37" s="85"/>
      <c r="GC37" s="85"/>
      <c r="GD37" s="85"/>
      <c r="GE37" s="85"/>
      <c r="GF37" s="85"/>
      <c r="GG37" s="85"/>
      <c r="GH37" s="85"/>
      <c r="GI37" s="85"/>
      <c r="GJ37" s="85"/>
      <c r="GK37" s="85"/>
      <c r="GL37" s="85"/>
      <c r="GM37" s="85"/>
      <c r="GN37" s="85"/>
      <c r="GO37" s="85"/>
      <c r="GP37" s="85"/>
      <c r="GQ37" s="85"/>
      <c r="GR37" s="85"/>
      <c r="GS37" s="85"/>
      <c r="GT37" s="85"/>
      <c r="GU37" s="85"/>
      <c r="GV37" s="85"/>
      <c r="GW37" s="85"/>
      <c r="GX37" s="85"/>
      <c r="GY37" s="85"/>
      <c r="GZ37" s="85"/>
      <c r="HA37" s="85"/>
      <c r="HB37" s="85"/>
      <c r="HC37" s="85"/>
      <c r="HD37" s="85"/>
      <c r="HE37" s="85"/>
      <c r="HF37" s="85"/>
      <c r="HG37" s="85"/>
      <c r="HH37" s="85"/>
      <c r="HI37" s="85"/>
      <c r="HJ37" s="85"/>
      <c r="HK37" s="85"/>
      <c r="HL37" s="85"/>
      <c r="HM37" s="85"/>
      <c r="HN37" s="85"/>
      <c r="HO37" s="85"/>
      <c r="HP37" s="85"/>
      <c r="HQ37" s="85"/>
      <c r="HR37" s="85"/>
      <c r="HS37" s="85"/>
      <c r="HT37" s="85"/>
      <c r="HU37" s="85"/>
      <c r="HV37" s="85"/>
      <c r="HW37" s="85"/>
      <c r="HX37" s="85"/>
      <c r="HY37" s="85"/>
      <c r="HZ37" s="85"/>
      <c r="IA37" s="85"/>
      <c r="IB37" s="85"/>
      <c r="IC37" s="85"/>
      <c r="ID37" s="85"/>
      <c r="IE37" s="85"/>
      <c r="IF37" s="85"/>
      <c r="IG37" s="85"/>
      <c r="IH37" s="85"/>
      <c r="II37" s="85"/>
      <c r="IJ37" s="85"/>
      <c r="IK37" s="85"/>
      <c r="IL37" s="85"/>
      <c r="IM37" s="85"/>
      <c r="IN37" s="85"/>
      <c r="IO37" s="85"/>
      <c r="IP37" s="85"/>
      <c r="IQ37" s="85"/>
      <c r="IR37" s="85"/>
      <c r="IS37" s="85"/>
      <c r="IT37" s="85"/>
      <c r="IU37" s="85"/>
      <c r="IV37" s="85"/>
      <c r="IW37" s="85"/>
      <c r="IX37" s="85"/>
    </row>
    <row r="38" spans="1:258" s="7" customFormat="1" ht="21" customHeight="1">
      <c r="A38" s="188"/>
      <c r="B38" s="180"/>
      <c r="C38" s="186"/>
      <c r="D38" s="2"/>
      <c r="E38" s="186"/>
      <c r="F38" s="67"/>
      <c r="G38" s="67"/>
      <c r="H38" s="67"/>
      <c r="I38" s="4"/>
      <c r="J38" s="87"/>
      <c r="K38" s="172"/>
      <c r="L38" s="172"/>
      <c r="M38" s="8"/>
      <c r="N38" s="88"/>
      <c r="O38" s="88"/>
      <c r="P38" s="88"/>
      <c r="Q38" s="157"/>
      <c r="R38" s="157"/>
      <c r="S38" s="157"/>
      <c r="T38" s="88"/>
      <c r="U38" s="88"/>
      <c r="V38" s="88"/>
      <c r="W38" s="88"/>
      <c r="X38" s="88"/>
      <c r="Y38" s="88"/>
      <c r="Z38" s="88"/>
      <c r="AA38" s="88"/>
      <c r="AB38" s="85"/>
      <c r="AC38" s="85"/>
      <c r="AD38" s="85"/>
      <c r="AE38" s="85"/>
      <c r="AF38" s="85"/>
      <c r="AG38" s="85"/>
      <c r="AH38" s="85"/>
      <c r="AI38" s="85"/>
      <c r="AJ38" s="85"/>
      <c r="AK38" s="85"/>
      <c r="AL38" s="85"/>
      <c r="AM38" s="85"/>
      <c r="AN38" s="85"/>
      <c r="AO38" s="4"/>
      <c r="AP38" s="85"/>
      <c r="AQ38" s="85"/>
      <c r="AR38" s="85"/>
      <c r="AS38" s="85"/>
      <c r="AT38" s="85"/>
      <c r="AU38" s="85"/>
      <c r="AV38" s="85"/>
      <c r="AW38" s="85"/>
      <c r="AX38" s="85"/>
      <c r="AY38" s="85"/>
      <c r="AZ38" s="85"/>
      <c r="BA38" s="85"/>
      <c r="BB38" s="85"/>
      <c r="BC38" s="85"/>
      <c r="BD38" s="85"/>
      <c r="BE38" s="85"/>
      <c r="BF38" s="85"/>
      <c r="BG38" s="85"/>
      <c r="BH38" s="85"/>
      <c r="BI38" s="85"/>
      <c r="BJ38" s="85"/>
      <c r="BK38" s="85"/>
      <c r="BL38" s="85"/>
      <c r="BM38" s="85"/>
      <c r="BN38" s="85"/>
      <c r="BO38" s="85"/>
      <c r="BP38" s="85"/>
      <c r="BQ38" s="85"/>
      <c r="BR38" s="85"/>
      <c r="BS38" s="85"/>
      <c r="BT38" s="85"/>
      <c r="BU38" s="85"/>
      <c r="BV38" s="85"/>
      <c r="BW38" s="85"/>
      <c r="BX38" s="85"/>
      <c r="BY38" s="85"/>
      <c r="BZ38" s="85"/>
      <c r="CA38" s="85"/>
      <c r="CB38" s="85"/>
      <c r="CC38" s="85"/>
      <c r="CD38" s="85"/>
      <c r="CE38" s="85"/>
      <c r="CF38" s="85"/>
      <c r="CG38" s="85"/>
      <c r="CH38" s="85"/>
      <c r="CI38" s="85"/>
      <c r="CJ38" s="85"/>
      <c r="CK38" s="85"/>
      <c r="CL38" s="85"/>
      <c r="CM38" s="85"/>
      <c r="CN38" s="85"/>
      <c r="CO38" s="85"/>
      <c r="CP38" s="85"/>
      <c r="CQ38" s="85"/>
      <c r="CR38" s="85"/>
      <c r="CS38" s="85"/>
      <c r="CT38" s="85"/>
      <c r="CU38" s="85"/>
      <c r="CV38" s="85"/>
      <c r="CW38" s="85"/>
      <c r="CX38" s="85"/>
      <c r="CY38" s="85"/>
      <c r="CZ38" s="85"/>
      <c r="DA38" s="85"/>
      <c r="DB38" s="85"/>
      <c r="DC38" s="85"/>
      <c r="DD38" s="85"/>
      <c r="DE38" s="85"/>
      <c r="DF38" s="85"/>
      <c r="DG38" s="85"/>
      <c r="DH38" s="85"/>
      <c r="DI38" s="85"/>
      <c r="DJ38" s="85"/>
      <c r="DK38" s="85"/>
      <c r="DL38" s="85"/>
      <c r="DM38" s="85"/>
      <c r="DN38" s="85"/>
      <c r="DO38" s="85"/>
      <c r="DP38" s="85"/>
      <c r="DQ38" s="85"/>
      <c r="DR38" s="85"/>
      <c r="DS38" s="85"/>
      <c r="DT38" s="85"/>
      <c r="DU38" s="85"/>
      <c r="DV38" s="85"/>
      <c r="DW38" s="85"/>
      <c r="DX38" s="85"/>
      <c r="DY38" s="85"/>
      <c r="DZ38" s="85"/>
      <c r="EA38" s="85"/>
      <c r="EB38" s="85"/>
      <c r="EC38" s="85"/>
      <c r="ED38" s="85"/>
      <c r="EE38" s="85"/>
      <c r="EF38" s="85"/>
      <c r="EG38" s="85"/>
      <c r="EH38" s="85"/>
      <c r="EI38" s="85"/>
      <c r="EJ38" s="85"/>
      <c r="EK38" s="85"/>
      <c r="EL38" s="85"/>
      <c r="EM38" s="85"/>
      <c r="EN38" s="85"/>
      <c r="EO38" s="85"/>
      <c r="EP38" s="85"/>
      <c r="EQ38" s="85"/>
      <c r="ER38" s="85"/>
      <c r="ES38" s="85"/>
      <c r="ET38" s="85"/>
      <c r="EU38" s="85"/>
      <c r="EV38" s="85"/>
      <c r="EW38" s="85"/>
      <c r="EX38" s="85"/>
      <c r="EY38" s="85"/>
      <c r="EZ38" s="85"/>
      <c r="FA38" s="85"/>
      <c r="FB38" s="85"/>
      <c r="FC38" s="85"/>
      <c r="FD38" s="85"/>
      <c r="FE38" s="85"/>
      <c r="FF38" s="85"/>
      <c r="FG38" s="85"/>
      <c r="FH38" s="85"/>
      <c r="FI38" s="85"/>
      <c r="FJ38" s="85"/>
      <c r="FK38" s="85"/>
      <c r="FL38" s="85"/>
      <c r="FM38" s="85"/>
      <c r="FN38" s="85"/>
      <c r="FO38" s="85"/>
      <c r="FP38" s="85"/>
      <c r="FQ38" s="85"/>
      <c r="FR38" s="85"/>
      <c r="FS38" s="85"/>
      <c r="FT38" s="85"/>
      <c r="FU38" s="85"/>
      <c r="FV38" s="85"/>
      <c r="FW38" s="85"/>
      <c r="FX38" s="85"/>
      <c r="FY38" s="85"/>
      <c r="FZ38" s="85"/>
      <c r="GA38" s="85"/>
      <c r="GB38" s="85"/>
      <c r="GC38" s="85"/>
      <c r="GD38" s="85"/>
      <c r="GE38" s="85"/>
      <c r="GF38" s="85"/>
      <c r="GG38" s="85"/>
      <c r="GH38" s="85"/>
      <c r="GI38" s="85"/>
      <c r="GJ38" s="85"/>
      <c r="GK38" s="85"/>
      <c r="GL38" s="85"/>
      <c r="GM38" s="85"/>
      <c r="GN38" s="85"/>
      <c r="GO38" s="85"/>
      <c r="GP38" s="85"/>
      <c r="GQ38" s="85"/>
      <c r="GR38" s="85"/>
      <c r="GS38" s="85"/>
      <c r="GT38" s="85"/>
      <c r="GU38" s="85"/>
      <c r="GV38" s="85"/>
      <c r="GW38" s="85"/>
      <c r="GX38" s="85"/>
      <c r="GY38" s="85"/>
      <c r="GZ38" s="85"/>
      <c r="HA38" s="85"/>
      <c r="HB38" s="85"/>
      <c r="HC38" s="85"/>
      <c r="HD38" s="85"/>
      <c r="HE38" s="85"/>
      <c r="HF38" s="85"/>
      <c r="HG38" s="85"/>
      <c r="HH38" s="85"/>
      <c r="HI38" s="85"/>
      <c r="HJ38" s="85"/>
      <c r="HK38" s="85"/>
      <c r="HL38" s="85"/>
      <c r="HM38" s="85"/>
      <c r="HN38" s="85"/>
      <c r="HO38" s="85"/>
      <c r="HP38" s="85"/>
      <c r="HQ38" s="85"/>
      <c r="HR38" s="85"/>
      <c r="HS38" s="85"/>
      <c r="HT38" s="85"/>
      <c r="HU38" s="85"/>
      <c r="HV38" s="85"/>
      <c r="HW38" s="85"/>
      <c r="HX38" s="85"/>
      <c r="HY38" s="85"/>
      <c r="HZ38" s="85"/>
      <c r="IA38" s="85"/>
      <c r="IB38" s="85"/>
      <c r="IC38" s="85"/>
      <c r="ID38" s="85"/>
      <c r="IE38" s="85"/>
      <c r="IF38" s="85"/>
      <c r="IG38" s="85"/>
      <c r="IH38" s="85"/>
      <c r="II38" s="85"/>
      <c r="IJ38" s="85"/>
      <c r="IK38" s="85"/>
      <c r="IL38" s="85"/>
      <c r="IM38" s="85"/>
      <c r="IN38" s="85"/>
      <c r="IO38" s="85"/>
      <c r="IP38" s="85"/>
      <c r="IQ38" s="85"/>
      <c r="IR38" s="85"/>
      <c r="IS38" s="85"/>
      <c r="IT38" s="85"/>
      <c r="IU38" s="85"/>
      <c r="IV38" s="85"/>
      <c r="IW38" s="85"/>
      <c r="IX38" s="85"/>
    </row>
    <row r="39" spans="1:258" s="7" customFormat="1" ht="21" customHeight="1">
      <c r="A39" s="86"/>
      <c r="B39" s="66"/>
      <c r="C39" s="2"/>
      <c r="D39" s="2"/>
      <c r="E39" s="67"/>
      <c r="F39" s="67"/>
      <c r="G39" s="67"/>
      <c r="H39" s="67"/>
      <c r="I39" s="4"/>
      <c r="J39" s="87"/>
      <c r="K39" s="172"/>
      <c r="L39" s="172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85"/>
      <c r="AB39" s="85"/>
      <c r="AC39" s="85"/>
      <c r="AD39" s="85"/>
      <c r="AE39" s="85"/>
      <c r="AF39" s="85"/>
      <c r="AG39" s="85"/>
      <c r="AH39" s="85"/>
      <c r="AI39" s="85"/>
      <c r="AJ39" s="85"/>
      <c r="AK39" s="85"/>
      <c r="AL39" s="85"/>
      <c r="AM39" s="85"/>
      <c r="AN39" s="85"/>
      <c r="AO39" s="4"/>
      <c r="AP39" s="85"/>
      <c r="AQ39" s="85"/>
      <c r="AR39" s="85"/>
      <c r="AS39" s="85"/>
      <c r="AT39" s="85"/>
      <c r="AU39" s="85"/>
      <c r="AV39" s="85"/>
      <c r="AW39" s="85"/>
      <c r="AX39" s="85"/>
      <c r="AY39" s="85"/>
      <c r="AZ39" s="85"/>
      <c r="BA39" s="85"/>
      <c r="BB39" s="85"/>
      <c r="BC39" s="85"/>
      <c r="BD39" s="85"/>
      <c r="BE39" s="85"/>
      <c r="BF39" s="85"/>
      <c r="BG39" s="85"/>
      <c r="BH39" s="85"/>
      <c r="BI39" s="85"/>
      <c r="BJ39" s="85"/>
      <c r="BK39" s="85"/>
      <c r="BL39" s="85"/>
      <c r="BM39" s="85"/>
      <c r="BN39" s="85"/>
      <c r="BO39" s="85"/>
      <c r="BP39" s="85"/>
      <c r="BQ39" s="85"/>
      <c r="BR39" s="85"/>
      <c r="BS39" s="85"/>
      <c r="BT39" s="85"/>
      <c r="BU39" s="85"/>
      <c r="BV39" s="85"/>
      <c r="BW39" s="85"/>
      <c r="BX39" s="85"/>
      <c r="BY39" s="85"/>
      <c r="BZ39" s="85"/>
      <c r="CA39" s="85"/>
      <c r="CB39" s="85"/>
      <c r="CC39" s="85"/>
      <c r="CD39" s="85"/>
      <c r="CE39" s="85"/>
      <c r="CF39" s="85"/>
      <c r="CG39" s="85"/>
      <c r="CH39" s="85"/>
      <c r="CI39" s="85"/>
      <c r="CJ39" s="85"/>
      <c r="CK39" s="85"/>
      <c r="CL39" s="85"/>
      <c r="CM39" s="85"/>
      <c r="CN39" s="85"/>
      <c r="CO39" s="85"/>
      <c r="CP39" s="85"/>
      <c r="CQ39" s="85"/>
      <c r="CR39" s="85"/>
      <c r="CS39" s="85"/>
      <c r="CT39" s="85"/>
      <c r="CU39" s="85"/>
      <c r="CV39" s="85"/>
      <c r="CW39" s="85"/>
      <c r="CX39" s="85"/>
      <c r="CY39" s="85"/>
      <c r="CZ39" s="85"/>
      <c r="DA39" s="85"/>
      <c r="DB39" s="85"/>
      <c r="DC39" s="85"/>
      <c r="DD39" s="85"/>
      <c r="DE39" s="85"/>
      <c r="DF39" s="85"/>
      <c r="DG39" s="85"/>
      <c r="DH39" s="85"/>
      <c r="DI39" s="85"/>
      <c r="DJ39" s="85"/>
      <c r="DK39" s="85"/>
      <c r="DL39" s="85"/>
      <c r="DM39" s="85"/>
      <c r="DN39" s="85"/>
      <c r="DO39" s="85"/>
      <c r="DP39" s="85"/>
      <c r="DQ39" s="85"/>
      <c r="DR39" s="85"/>
      <c r="DS39" s="85"/>
      <c r="DT39" s="85"/>
      <c r="DU39" s="85"/>
      <c r="DV39" s="85"/>
      <c r="DW39" s="85"/>
      <c r="DX39" s="85"/>
      <c r="DY39" s="85"/>
      <c r="DZ39" s="85"/>
      <c r="EA39" s="85"/>
      <c r="EB39" s="85"/>
      <c r="EC39" s="85"/>
      <c r="ED39" s="85"/>
      <c r="EE39" s="85"/>
      <c r="EF39" s="85"/>
      <c r="EG39" s="85"/>
      <c r="EH39" s="85"/>
      <c r="EI39" s="85"/>
      <c r="EJ39" s="85"/>
      <c r="EK39" s="85"/>
      <c r="EL39" s="85"/>
      <c r="EM39" s="85"/>
      <c r="EN39" s="85"/>
      <c r="EO39" s="85"/>
      <c r="EP39" s="85"/>
      <c r="EQ39" s="85"/>
      <c r="ER39" s="85"/>
      <c r="ES39" s="85"/>
      <c r="ET39" s="85"/>
      <c r="EU39" s="85"/>
      <c r="EV39" s="85"/>
      <c r="EW39" s="85"/>
      <c r="EX39" s="85"/>
      <c r="EY39" s="85"/>
      <c r="EZ39" s="85"/>
      <c r="FA39" s="85"/>
      <c r="FB39" s="85"/>
      <c r="FC39" s="85"/>
      <c r="FD39" s="85"/>
      <c r="FE39" s="85"/>
      <c r="FF39" s="85"/>
      <c r="FG39" s="85"/>
      <c r="FH39" s="85"/>
      <c r="FI39" s="85"/>
      <c r="FJ39" s="85"/>
      <c r="FK39" s="85"/>
      <c r="FL39" s="85"/>
      <c r="FM39" s="85"/>
      <c r="FN39" s="85"/>
      <c r="FO39" s="85"/>
      <c r="FP39" s="85"/>
      <c r="FQ39" s="85"/>
      <c r="FR39" s="85"/>
      <c r="FS39" s="85"/>
      <c r="FT39" s="85"/>
      <c r="FU39" s="85"/>
      <c r="FV39" s="85"/>
      <c r="FW39" s="85"/>
      <c r="FX39" s="85"/>
      <c r="FY39" s="85"/>
      <c r="FZ39" s="85"/>
      <c r="GA39" s="85"/>
      <c r="GB39" s="85"/>
      <c r="GC39" s="85"/>
      <c r="GD39" s="85"/>
      <c r="GE39" s="85"/>
      <c r="GF39" s="85"/>
      <c r="GG39" s="85"/>
      <c r="GH39" s="85"/>
      <c r="GI39" s="85"/>
      <c r="GJ39" s="85"/>
      <c r="GK39" s="85"/>
      <c r="GL39" s="85"/>
      <c r="GM39" s="85"/>
      <c r="GN39" s="85"/>
      <c r="GO39" s="85"/>
      <c r="GP39" s="85"/>
      <c r="GQ39" s="85"/>
      <c r="GR39" s="85"/>
      <c r="GS39" s="85"/>
      <c r="GT39" s="85"/>
      <c r="GU39" s="85"/>
      <c r="GV39" s="85"/>
      <c r="GW39" s="85"/>
      <c r="GX39" s="85"/>
      <c r="GY39" s="85"/>
      <c r="GZ39" s="85"/>
      <c r="HA39" s="85"/>
      <c r="HB39" s="85"/>
      <c r="HC39" s="85"/>
      <c r="HD39" s="85"/>
      <c r="HE39" s="85"/>
      <c r="HF39" s="85"/>
      <c r="HG39" s="85"/>
      <c r="HH39" s="85"/>
      <c r="HI39" s="85"/>
      <c r="HJ39" s="85"/>
      <c r="HK39" s="85"/>
      <c r="HL39" s="85"/>
      <c r="HM39" s="85"/>
      <c r="HN39" s="85"/>
      <c r="HO39" s="85"/>
      <c r="HP39" s="85"/>
      <c r="HQ39" s="85"/>
      <c r="HR39" s="85"/>
      <c r="HS39" s="85"/>
      <c r="HT39" s="85"/>
      <c r="HU39" s="85"/>
      <c r="HV39" s="85"/>
      <c r="HW39" s="85"/>
      <c r="HX39" s="85"/>
      <c r="HY39" s="85"/>
      <c r="HZ39" s="85"/>
      <c r="IA39" s="85"/>
      <c r="IB39" s="85"/>
      <c r="IC39" s="85"/>
      <c r="ID39" s="85"/>
      <c r="IE39" s="85"/>
      <c r="IF39" s="85"/>
      <c r="IG39" s="85"/>
      <c r="IH39" s="85"/>
      <c r="II39" s="85"/>
      <c r="IJ39" s="85"/>
      <c r="IK39" s="85"/>
      <c r="IL39" s="85"/>
      <c r="IM39" s="85"/>
      <c r="IN39" s="85"/>
      <c r="IO39" s="85"/>
      <c r="IP39" s="85"/>
      <c r="IQ39" s="85"/>
      <c r="IR39" s="85"/>
      <c r="IS39" s="85"/>
      <c r="IT39" s="85"/>
      <c r="IU39" s="85"/>
      <c r="IV39" s="85"/>
      <c r="IW39" s="85"/>
      <c r="IX39" s="85"/>
    </row>
    <row r="40" spans="1:258" s="7" customFormat="1" ht="21" customHeight="1">
      <c r="A40" s="524"/>
      <c r="B40" s="522"/>
      <c r="C40" s="526"/>
      <c r="D40" s="526"/>
      <c r="E40" s="528"/>
      <c r="F40" s="528"/>
      <c r="G40" s="531"/>
      <c r="H40" s="528"/>
      <c r="I40" s="532"/>
      <c r="J40" s="87"/>
      <c r="K40" s="172"/>
      <c r="L40" s="172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5"/>
      <c r="AB40" s="85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5"/>
      <c r="AN40" s="85"/>
      <c r="AO40" s="4"/>
      <c r="AP40" s="85"/>
      <c r="AQ40" s="85"/>
      <c r="AR40" s="85"/>
      <c r="AS40" s="85"/>
      <c r="AT40" s="85"/>
      <c r="AU40" s="85"/>
      <c r="AV40" s="85"/>
      <c r="AW40" s="85"/>
      <c r="AX40" s="85"/>
      <c r="AY40" s="85"/>
      <c r="AZ40" s="85"/>
      <c r="BA40" s="85"/>
      <c r="BB40" s="85"/>
      <c r="BC40" s="85"/>
      <c r="BD40" s="85"/>
      <c r="BE40" s="85"/>
      <c r="BF40" s="85"/>
      <c r="BG40" s="85"/>
      <c r="BH40" s="85"/>
      <c r="BI40" s="85"/>
      <c r="BJ40" s="85"/>
      <c r="BK40" s="85"/>
      <c r="BL40" s="85"/>
      <c r="BM40" s="85"/>
      <c r="BN40" s="85"/>
      <c r="BO40" s="85"/>
      <c r="BP40" s="85"/>
      <c r="BQ40" s="85"/>
      <c r="BR40" s="85"/>
      <c r="BS40" s="85"/>
      <c r="BT40" s="85"/>
      <c r="BU40" s="85"/>
      <c r="BV40" s="85"/>
      <c r="BW40" s="85"/>
      <c r="BX40" s="85"/>
      <c r="BY40" s="85"/>
      <c r="BZ40" s="85"/>
      <c r="CA40" s="85"/>
      <c r="CB40" s="85"/>
      <c r="CC40" s="85"/>
      <c r="CD40" s="85"/>
      <c r="CE40" s="85"/>
      <c r="CF40" s="85"/>
      <c r="CG40" s="85"/>
      <c r="CH40" s="85"/>
      <c r="CI40" s="85"/>
      <c r="CJ40" s="85"/>
      <c r="CK40" s="85"/>
      <c r="CL40" s="85"/>
      <c r="CM40" s="85"/>
      <c r="CN40" s="85"/>
      <c r="CO40" s="85"/>
      <c r="CP40" s="85"/>
      <c r="CQ40" s="85"/>
      <c r="CR40" s="85"/>
      <c r="CS40" s="85"/>
      <c r="CT40" s="85"/>
      <c r="CU40" s="85"/>
      <c r="CV40" s="85"/>
      <c r="CW40" s="85"/>
      <c r="CX40" s="85"/>
      <c r="CY40" s="85"/>
      <c r="CZ40" s="85"/>
      <c r="DA40" s="85"/>
      <c r="DB40" s="85"/>
      <c r="DC40" s="85"/>
      <c r="DD40" s="85"/>
      <c r="DE40" s="85"/>
      <c r="DF40" s="85"/>
      <c r="DG40" s="85"/>
      <c r="DH40" s="85"/>
      <c r="DI40" s="85"/>
      <c r="DJ40" s="85"/>
      <c r="DK40" s="85"/>
      <c r="DL40" s="85"/>
      <c r="DM40" s="85"/>
      <c r="DN40" s="85"/>
      <c r="DO40" s="85"/>
      <c r="DP40" s="85"/>
      <c r="DQ40" s="85"/>
      <c r="DR40" s="85"/>
      <c r="DS40" s="85"/>
      <c r="DT40" s="85"/>
      <c r="DU40" s="85"/>
      <c r="DV40" s="85"/>
      <c r="DW40" s="85"/>
      <c r="DX40" s="85"/>
      <c r="DY40" s="85"/>
      <c r="DZ40" s="85"/>
      <c r="EA40" s="85"/>
      <c r="EB40" s="85"/>
      <c r="EC40" s="85"/>
      <c r="ED40" s="85"/>
      <c r="EE40" s="85"/>
      <c r="EF40" s="85"/>
      <c r="EG40" s="85"/>
      <c r="EH40" s="85"/>
      <c r="EI40" s="85"/>
      <c r="EJ40" s="85"/>
      <c r="EK40" s="85"/>
      <c r="EL40" s="85"/>
      <c r="EM40" s="85"/>
      <c r="EN40" s="85"/>
      <c r="EO40" s="85"/>
      <c r="EP40" s="85"/>
      <c r="EQ40" s="85"/>
      <c r="ER40" s="85"/>
      <c r="ES40" s="85"/>
      <c r="ET40" s="85"/>
      <c r="EU40" s="85"/>
      <c r="EV40" s="85"/>
      <c r="EW40" s="85"/>
      <c r="EX40" s="85"/>
      <c r="EY40" s="85"/>
      <c r="EZ40" s="85"/>
      <c r="FA40" s="85"/>
      <c r="FB40" s="85"/>
      <c r="FC40" s="85"/>
      <c r="FD40" s="85"/>
      <c r="FE40" s="85"/>
      <c r="FF40" s="85"/>
      <c r="FG40" s="85"/>
      <c r="FH40" s="85"/>
      <c r="FI40" s="85"/>
      <c r="FJ40" s="85"/>
      <c r="FK40" s="85"/>
      <c r="FL40" s="85"/>
      <c r="FM40" s="85"/>
      <c r="FN40" s="85"/>
      <c r="FO40" s="85"/>
      <c r="FP40" s="85"/>
      <c r="FQ40" s="85"/>
      <c r="FR40" s="85"/>
      <c r="FS40" s="85"/>
      <c r="FT40" s="85"/>
      <c r="FU40" s="85"/>
      <c r="FV40" s="85"/>
      <c r="FW40" s="85"/>
      <c r="FX40" s="85"/>
      <c r="FY40" s="85"/>
      <c r="FZ40" s="85"/>
      <c r="GA40" s="85"/>
      <c r="GB40" s="85"/>
      <c r="GC40" s="85"/>
      <c r="GD40" s="85"/>
      <c r="GE40" s="85"/>
      <c r="GF40" s="85"/>
      <c r="GG40" s="85"/>
      <c r="GH40" s="85"/>
      <c r="GI40" s="85"/>
      <c r="GJ40" s="85"/>
      <c r="GK40" s="85"/>
      <c r="GL40" s="85"/>
      <c r="GM40" s="85"/>
      <c r="GN40" s="85"/>
      <c r="GO40" s="85"/>
      <c r="GP40" s="85"/>
      <c r="GQ40" s="85"/>
      <c r="GR40" s="85"/>
      <c r="GS40" s="85"/>
      <c r="GT40" s="85"/>
      <c r="GU40" s="85"/>
      <c r="GV40" s="85"/>
      <c r="GW40" s="85"/>
      <c r="GX40" s="85"/>
      <c r="GY40" s="85"/>
      <c r="GZ40" s="85"/>
      <c r="HA40" s="85"/>
      <c r="HB40" s="85"/>
      <c r="HC40" s="85"/>
      <c r="HD40" s="85"/>
      <c r="HE40" s="85"/>
      <c r="HF40" s="85"/>
      <c r="HG40" s="85"/>
      <c r="HH40" s="85"/>
      <c r="HI40" s="85"/>
      <c r="HJ40" s="85"/>
      <c r="HK40" s="85"/>
      <c r="HL40" s="85"/>
      <c r="HM40" s="85"/>
      <c r="HN40" s="85"/>
      <c r="HO40" s="85"/>
      <c r="HP40" s="85"/>
      <c r="HQ40" s="85"/>
      <c r="HR40" s="85"/>
      <c r="HS40" s="85"/>
      <c r="HT40" s="85"/>
      <c r="HU40" s="85"/>
      <c r="HV40" s="85"/>
      <c r="HW40" s="85"/>
      <c r="HX40" s="85"/>
      <c r="HY40" s="85"/>
      <c r="HZ40" s="85"/>
      <c r="IA40" s="85"/>
      <c r="IB40" s="85"/>
      <c r="IC40" s="85"/>
      <c r="ID40" s="85"/>
      <c r="IE40" s="85"/>
      <c r="IF40" s="85"/>
      <c r="IG40" s="85"/>
      <c r="IH40" s="85"/>
      <c r="II40" s="85"/>
      <c r="IJ40" s="85"/>
      <c r="IK40" s="85"/>
      <c r="IL40" s="85"/>
      <c r="IM40" s="85"/>
      <c r="IN40" s="85"/>
      <c r="IO40" s="85"/>
      <c r="IP40" s="85"/>
      <c r="IQ40" s="85"/>
      <c r="IR40" s="85"/>
      <c r="IS40" s="85"/>
      <c r="IT40" s="85"/>
      <c r="IU40" s="85"/>
      <c r="IV40" s="85"/>
      <c r="IW40" s="85"/>
      <c r="IX40" s="85"/>
    </row>
    <row r="41" spans="1:258" s="201" customFormat="1" ht="21" customHeight="1">
      <c r="A41" s="525"/>
      <c r="B41" s="523"/>
      <c r="C41" s="527"/>
      <c r="D41" s="527"/>
      <c r="E41" s="529"/>
      <c r="F41" s="530"/>
      <c r="G41" s="529"/>
      <c r="H41" s="529"/>
      <c r="I41" s="527"/>
      <c r="J41" s="421"/>
      <c r="K41" s="196"/>
      <c r="L41" s="196"/>
      <c r="M41" s="197"/>
      <c r="N41" s="198"/>
      <c r="O41" s="198"/>
      <c r="P41" s="198"/>
      <c r="Q41" s="199"/>
      <c r="R41" s="199"/>
      <c r="S41" s="199"/>
      <c r="T41" s="198"/>
      <c r="U41" s="198"/>
      <c r="V41" s="198"/>
      <c r="W41" s="198"/>
      <c r="X41" s="198"/>
      <c r="Y41" s="198"/>
      <c r="Z41" s="198"/>
      <c r="AA41" s="198"/>
      <c r="AB41" s="200"/>
      <c r="AC41" s="200"/>
      <c r="AD41" s="200"/>
      <c r="AE41" s="200"/>
      <c r="AF41" s="200"/>
      <c r="AG41" s="200"/>
      <c r="AH41" s="200"/>
      <c r="AI41" s="200"/>
      <c r="AJ41" s="200"/>
      <c r="AK41" s="200"/>
      <c r="AL41" s="200"/>
      <c r="AM41" s="200"/>
      <c r="AN41" s="200"/>
      <c r="AO41" s="195"/>
      <c r="AP41" s="200"/>
      <c r="AQ41" s="200"/>
      <c r="AR41" s="200"/>
      <c r="AS41" s="200"/>
      <c r="AT41" s="200"/>
      <c r="AU41" s="200"/>
      <c r="AV41" s="200"/>
      <c r="AW41" s="200"/>
      <c r="AX41" s="200"/>
      <c r="AY41" s="200"/>
      <c r="AZ41" s="200"/>
      <c r="BA41" s="200"/>
      <c r="BB41" s="200"/>
      <c r="BC41" s="200"/>
      <c r="BD41" s="200"/>
      <c r="BE41" s="200"/>
      <c r="BF41" s="200"/>
      <c r="BG41" s="200"/>
      <c r="BH41" s="200"/>
      <c r="BI41" s="200"/>
      <c r="BJ41" s="200"/>
      <c r="BK41" s="200"/>
      <c r="BL41" s="200"/>
      <c r="BM41" s="200"/>
      <c r="BN41" s="200"/>
      <c r="BO41" s="200"/>
      <c r="BP41" s="200"/>
      <c r="BQ41" s="200"/>
      <c r="BR41" s="200"/>
      <c r="BS41" s="200"/>
      <c r="BT41" s="200"/>
      <c r="BU41" s="200"/>
      <c r="BV41" s="200"/>
      <c r="BW41" s="200"/>
      <c r="BX41" s="200"/>
      <c r="BY41" s="200"/>
      <c r="BZ41" s="200"/>
      <c r="CA41" s="200"/>
      <c r="CB41" s="200"/>
      <c r="CC41" s="200"/>
      <c r="CD41" s="200"/>
      <c r="CE41" s="200"/>
      <c r="CF41" s="200"/>
      <c r="CG41" s="200"/>
      <c r="CH41" s="200"/>
      <c r="CI41" s="200"/>
      <c r="CJ41" s="200"/>
      <c r="CK41" s="200"/>
      <c r="CL41" s="200"/>
      <c r="CM41" s="200"/>
      <c r="CN41" s="200"/>
      <c r="CO41" s="200"/>
      <c r="CP41" s="200"/>
      <c r="CQ41" s="200"/>
      <c r="CR41" s="200"/>
      <c r="CS41" s="200"/>
      <c r="CT41" s="200"/>
      <c r="CU41" s="200"/>
      <c r="CV41" s="200"/>
      <c r="CW41" s="200"/>
      <c r="CX41" s="200"/>
      <c r="CY41" s="200"/>
      <c r="CZ41" s="200"/>
      <c r="DA41" s="200"/>
      <c r="DB41" s="200"/>
      <c r="DC41" s="200"/>
      <c r="DD41" s="200"/>
      <c r="DE41" s="200"/>
      <c r="DF41" s="200"/>
      <c r="DG41" s="200"/>
      <c r="DH41" s="200"/>
      <c r="DI41" s="200"/>
      <c r="DJ41" s="200"/>
      <c r="DK41" s="200"/>
      <c r="DL41" s="200"/>
      <c r="DM41" s="200"/>
      <c r="DN41" s="200"/>
      <c r="DO41" s="200"/>
      <c r="DP41" s="200"/>
      <c r="DQ41" s="200"/>
      <c r="DR41" s="200"/>
      <c r="DS41" s="200"/>
      <c r="DT41" s="200"/>
      <c r="DU41" s="200"/>
      <c r="DV41" s="200"/>
      <c r="DW41" s="200"/>
      <c r="DX41" s="200"/>
      <c r="DY41" s="200"/>
      <c r="DZ41" s="200"/>
      <c r="EA41" s="200"/>
      <c r="EB41" s="200"/>
      <c r="EC41" s="200"/>
      <c r="ED41" s="200"/>
      <c r="EE41" s="200"/>
      <c r="EF41" s="200"/>
      <c r="EG41" s="200"/>
      <c r="EH41" s="200"/>
      <c r="EI41" s="200"/>
      <c r="EJ41" s="200"/>
      <c r="EK41" s="200"/>
      <c r="EL41" s="200"/>
      <c r="EM41" s="200"/>
      <c r="EN41" s="200"/>
      <c r="EO41" s="200"/>
      <c r="EP41" s="200"/>
      <c r="EQ41" s="200"/>
      <c r="ER41" s="200"/>
      <c r="ES41" s="200"/>
      <c r="ET41" s="200"/>
      <c r="EU41" s="200"/>
      <c r="EV41" s="200"/>
      <c r="EW41" s="200"/>
      <c r="EX41" s="200"/>
      <c r="EY41" s="200"/>
      <c r="EZ41" s="200"/>
      <c r="FA41" s="200"/>
      <c r="FB41" s="200"/>
      <c r="FC41" s="200"/>
      <c r="FD41" s="200"/>
      <c r="FE41" s="200"/>
      <c r="FF41" s="200"/>
      <c r="FG41" s="200"/>
      <c r="FH41" s="200"/>
      <c r="FI41" s="200"/>
      <c r="FJ41" s="200"/>
      <c r="FK41" s="200"/>
      <c r="FL41" s="200"/>
      <c r="FM41" s="200"/>
      <c r="FN41" s="200"/>
      <c r="FO41" s="200"/>
      <c r="FP41" s="200"/>
      <c r="FQ41" s="200"/>
      <c r="FR41" s="200"/>
      <c r="FS41" s="200"/>
      <c r="FT41" s="200"/>
      <c r="FU41" s="200"/>
      <c r="FV41" s="200"/>
      <c r="FW41" s="200"/>
      <c r="FX41" s="200"/>
      <c r="FY41" s="200"/>
      <c r="FZ41" s="200"/>
      <c r="GA41" s="200"/>
      <c r="GB41" s="200"/>
      <c r="GC41" s="200"/>
      <c r="GD41" s="200"/>
      <c r="GE41" s="200"/>
      <c r="GF41" s="200"/>
      <c r="GG41" s="200"/>
      <c r="GH41" s="200"/>
      <c r="GI41" s="200"/>
      <c r="GJ41" s="200"/>
      <c r="GK41" s="200"/>
      <c r="GL41" s="200"/>
      <c r="GM41" s="200"/>
      <c r="GN41" s="200"/>
      <c r="GO41" s="200"/>
      <c r="GP41" s="200"/>
      <c r="GQ41" s="200"/>
      <c r="GR41" s="200"/>
      <c r="GS41" s="200"/>
      <c r="GT41" s="200"/>
      <c r="GU41" s="200"/>
      <c r="GV41" s="200"/>
      <c r="GW41" s="200"/>
      <c r="GX41" s="200"/>
      <c r="GY41" s="200"/>
      <c r="GZ41" s="200"/>
      <c r="HA41" s="200"/>
      <c r="HB41" s="200"/>
      <c r="HC41" s="200"/>
      <c r="HD41" s="200"/>
      <c r="HE41" s="200"/>
      <c r="HF41" s="200"/>
      <c r="HG41" s="200"/>
      <c r="HH41" s="200"/>
      <c r="HI41" s="200"/>
      <c r="HJ41" s="200"/>
      <c r="HK41" s="200"/>
      <c r="HL41" s="200"/>
      <c r="HM41" s="200"/>
      <c r="HN41" s="200"/>
      <c r="HO41" s="200"/>
      <c r="HP41" s="200"/>
      <c r="HQ41" s="200"/>
      <c r="HR41" s="200"/>
      <c r="HS41" s="200"/>
      <c r="HT41" s="200"/>
      <c r="HU41" s="200"/>
      <c r="HV41" s="200"/>
      <c r="HW41" s="200"/>
      <c r="HX41" s="200"/>
      <c r="HY41" s="200"/>
      <c r="HZ41" s="200"/>
      <c r="IA41" s="200"/>
      <c r="IB41" s="200"/>
      <c r="IC41" s="200"/>
      <c r="ID41" s="200"/>
      <c r="IE41" s="200"/>
      <c r="IF41" s="200"/>
      <c r="IG41" s="200"/>
      <c r="IH41" s="200"/>
      <c r="II41" s="200"/>
      <c r="IJ41" s="200"/>
      <c r="IK41" s="200"/>
      <c r="IL41" s="200"/>
      <c r="IM41" s="200"/>
      <c r="IN41" s="200"/>
      <c r="IO41" s="200"/>
      <c r="IP41" s="200"/>
      <c r="IQ41" s="200"/>
      <c r="IR41" s="200"/>
      <c r="IS41" s="200"/>
      <c r="IT41" s="200"/>
      <c r="IU41" s="200"/>
      <c r="IV41" s="200"/>
      <c r="IW41" s="200"/>
      <c r="IX41" s="200"/>
    </row>
    <row r="42" spans="1:258" s="7" customFormat="1" ht="21" customHeight="1">
      <c r="A42" s="86"/>
      <c r="B42" s="66"/>
      <c r="C42" s="2"/>
      <c r="D42" s="2"/>
      <c r="E42" s="517"/>
      <c r="F42" s="518"/>
      <c r="G42" s="67"/>
      <c r="H42" s="67"/>
      <c r="I42" s="4"/>
      <c r="J42" s="87"/>
      <c r="K42" s="172"/>
      <c r="L42" s="172"/>
      <c r="M42" s="8"/>
      <c r="N42" s="88"/>
      <c r="O42" s="88"/>
      <c r="P42" s="88"/>
      <c r="Q42" s="157"/>
      <c r="R42" s="157"/>
      <c r="S42" s="157"/>
      <c r="T42" s="88"/>
      <c r="U42" s="88"/>
      <c r="V42" s="88"/>
      <c r="W42" s="88"/>
      <c r="X42" s="88"/>
      <c r="Y42" s="88"/>
      <c r="Z42" s="88"/>
      <c r="AA42" s="88"/>
      <c r="AB42" s="85"/>
      <c r="AC42" s="85"/>
      <c r="AD42" s="85"/>
      <c r="AE42" s="85"/>
      <c r="AF42" s="85"/>
      <c r="AG42" s="85"/>
      <c r="AH42" s="85"/>
      <c r="AI42" s="85"/>
      <c r="AJ42" s="85"/>
      <c r="AK42" s="85"/>
      <c r="AL42" s="85"/>
      <c r="AM42" s="85"/>
      <c r="AN42" s="85"/>
      <c r="AO42" s="4"/>
      <c r="AP42" s="85"/>
      <c r="AQ42" s="85"/>
      <c r="AR42" s="85"/>
      <c r="AS42" s="85"/>
      <c r="AT42" s="85"/>
      <c r="AU42" s="85"/>
      <c r="AV42" s="85"/>
      <c r="AW42" s="85"/>
      <c r="AX42" s="85"/>
      <c r="AY42" s="85"/>
      <c r="AZ42" s="85"/>
      <c r="BA42" s="85"/>
      <c r="BB42" s="85"/>
      <c r="BC42" s="85"/>
      <c r="BD42" s="85"/>
      <c r="BE42" s="85"/>
      <c r="BF42" s="85"/>
      <c r="BG42" s="85"/>
      <c r="BH42" s="85"/>
      <c r="BI42" s="85"/>
      <c r="BJ42" s="85"/>
      <c r="BK42" s="85"/>
      <c r="BL42" s="85"/>
      <c r="BM42" s="85"/>
      <c r="BN42" s="85"/>
      <c r="BO42" s="85"/>
      <c r="BP42" s="85"/>
      <c r="BQ42" s="85"/>
      <c r="BR42" s="85"/>
      <c r="BS42" s="85"/>
      <c r="BT42" s="85"/>
      <c r="BU42" s="85"/>
      <c r="BV42" s="85"/>
      <c r="BW42" s="85"/>
      <c r="BX42" s="85"/>
      <c r="BY42" s="85"/>
      <c r="BZ42" s="85"/>
      <c r="CA42" s="85"/>
      <c r="CB42" s="85"/>
      <c r="CC42" s="85"/>
      <c r="CD42" s="85"/>
      <c r="CE42" s="85"/>
      <c r="CF42" s="85"/>
      <c r="CG42" s="85"/>
      <c r="CH42" s="85"/>
      <c r="CI42" s="85"/>
      <c r="CJ42" s="85"/>
      <c r="CK42" s="85"/>
      <c r="CL42" s="85"/>
      <c r="CM42" s="85"/>
      <c r="CN42" s="85"/>
      <c r="CO42" s="85"/>
      <c r="CP42" s="85"/>
      <c r="CQ42" s="85"/>
      <c r="CR42" s="85"/>
      <c r="CS42" s="85"/>
      <c r="CT42" s="85"/>
      <c r="CU42" s="85"/>
      <c r="CV42" s="85"/>
      <c r="CW42" s="85"/>
      <c r="CX42" s="85"/>
      <c r="CY42" s="85"/>
      <c r="CZ42" s="85"/>
      <c r="DA42" s="85"/>
      <c r="DB42" s="85"/>
      <c r="DC42" s="85"/>
      <c r="DD42" s="85"/>
      <c r="DE42" s="85"/>
      <c r="DF42" s="85"/>
      <c r="DG42" s="85"/>
      <c r="DH42" s="85"/>
      <c r="DI42" s="85"/>
      <c r="DJ42" s="85"/>
      <c r="DK42" s="85"/>
      <c r="DL42" s="85"/>
      <c r="DM42" s="85"/>
      <c r="DN42" s="85"/>
      <c r="DO42" s="85"/>
      <c r="DP42" s="85"/>
      <c r="DQ42" s="85"/>
      <c r="DR42" s="85"/>
      <c r="DS42" s="85"/>
      <c r="DT42" s="85"/>
      <c r="DU42" s="85"/>
      <c r="DV42" s="85"/>
      <c r="DW42" s="85"/>
      <c r="DX42" s="85"/>
      <c r="DY42" s="85"/>
      <c r="DZ42" s="85"/>
      <c r="EA42" s="85"/>
      <c r="EB42" s="85"/>
      <c r="EC42" s="85"/>
      <c r="ED42" s="85"/>
      <c r="EE42" s="85"/>
      <c r="EF42" s="85"/>
      <c r="EG42" s="85"/>
      <c r="EH42" s="85"/>
      <c r="EI42" s="85"/>
      <c r="EJ42" s="85"/>
      <c r="EK42" s="85"/>
      <c r="EL42" s="85"/>
      <c r="EM42" s="85"/>
      <c r="EN42" s="85"/>
      <c r="EO42" s="85"/>
      <c r="EP42" s="85"/>
      <c r="EQ42" s="85"/>
      <c r="ER42" s="85"/>
      <c r="ES42" s="85"/>
      <c r="ET42" s="85"/>
      <c r="EU42" s="85"/>
      <c r="EV42" s="85"/>
      <c r="EW42" s="85"/>
      <c r="EX42" s="85"/>
      <c r="EY42" s="85"/>
      <c r="EZ42" s="85"/>
      <c r="FA42" s="85"/>
      <c r="FB42" s="85"/>
      <c r="FC42" s="85"/>
      <c r="FD42" s="85"/>
      <c r="FE42" s="85"/>
      <c r="FF42" s="85"/>
      <c r="FG42" s="85"/>
      <c r="FH42" s="85"/>
      <c r="FI42" s="85"/>
      <c r="FJ42" s="85"/>
      <c r="FK42" s="85"/>
      <c r="FL42" s="85"/>
      <c r="FM42" s="85"/>
      <c r="FN42" s="85"/>
      <c r="FO42" s="85"/>
      <c r="FP42" s="85"/>
      <c r="FQ42" s="85"/>
      <c r="FR42" s="85"/>
      <c r="FS42" s="85"/>
      <c r="FT42" s="85"/>
      <c r="FU42" s="85"/>
      <c r="FV42" s="85"/>
      <c r="FW42" s="85"/>
      <c r="FX42" s="85"/>
      <c r="FY42" s="85"/>
      <c r="FZ42" s="85"/>
      <c r="GA42" s="85"/>
      <c r="GB42" s="85"/>
      <c r="GC42" s="85"/>
      <c r="GD42" s="85"/>
      <c r="GE42" s="85"/>
      <c r="GF42" s="85"/>
      <c r="GG42" s="85"/>
      <c r="GH42" s="85"/>
      <c r="GI42" s="85"/>
      <c r="GJ42" s="85"/>
      <c r="GK42" s="85"/>
      <c r="GL42" s="85"/>
      <c r="GM42" s="85"/>
      <c r="GN42" s="85"/>
      <c r="GO42" s="85"/>
      <c r="GP42" s="85"/>
      <c r="GQ42" s="85"/>
      <c r="GR42" s="85"/>
      <c r="GS42" s="85"/>
      <c r="GT42" s="85"/>
      <c r="GU42" s="85"/>
      <c r="GV42" s="85"/>
      <c r="GW42" s="85"/>
      <c r="GX42" s="85"/>
      <c r="GY42" s="85"/>
      <c r="GZ42" s="85"/>
      <c r="HA42" s="85"/>
      <c r="HB42" s="85"/>
      <c r="HC42" s="85"/>
      <c r="HD42" s="85"/>
      <c r="HE42" s="85"/>
      <c r="HF42" s="85"/>
      <c r="HG42" s="85"/>
      <c r="HH42" s="85"/>
      <c r="HI42" s="85"/>
      <c r="HJ42" s="85"/>
      <c r="HK42" s="85"/>
      <c r="HL42" s="85"/>
      <c r="HM42" s="85"/>
      <c r="HN42" s="85"/>
      <c r="HO42" s="85"/>
      <c r="HP42" s="85"/>
      <c r="HQ42" s="85"/>
      <c r="HR42" s="85"/>
      <c r="HS42" s="85"/>
      <c r="HT42" s="85"/>
      <c r="HU42" s="85"/>
      <c r="HV42" s="85"/>
      <c r="HW42" s="85"/>
      <c r="HX42" s="85"/>
      <c r="HY42" s="85"/>
      <c r="HZ42" s="85"/>
      <c r="IA42" s="85"/>
      <c r="IB42" s="85"/>
      <c r="IC42" s="85"/>
      <c r="ID42" s="85"/>
      <c r="IE42" s="85"/>
      <c r="IF42" s="85"/>
      <c r="IG42" s="85"/>
      <c r="IH42" s="85"/>
      <c r="II42" s="85"/>
      <c r="IJ42" s="85"/>
      <c r="IK42" s="85"/>
      <c r="IL42" s="85"/>
      <c r="IM42" s="85"/>
      <c r="IN42" s="85"/>
      <c r="IO42" s="85"/>
      <c r="IP42" s="85"/>
      <c r="IQ42" s="85"/>
      <c r="IR42" s="85"/>
      <c r="IS42" s="85"/>
      <c r="IT42" s="85"/>
      <c r="IU42" s="85"/>
      <c r="IV42" s="85"/>
      <c r="IW42" s="85"/>
      <c r="IX42" s="85"/>
    </row>
    <row r="43" spans="1:258" s="7" customFormat="1" ht="21" customHeight="1">
      <c r="A43" s="86"/>
      <c r="B43" s="66"/>
      <c r="C43" s="2"/>
      <c r="D43" s="2"/>
      <c r="E43" s="3"/>
      <c r="F43" s="67"/>
      <c r="G43" s="3"/>
      <c r="H43" s="67"/>
      <c r="I43" s="4"/>
      <c r="J43" s="89"/>
      <c r="K43" s="172"/>
      <c r="L43" s="172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5"/>
      <c r="AC43" s="85"/>
      <c r="AD43" s="85"/>
      <c r="AE43" s="85"/>
      <c r="AF43" s="85"/>
      <c r="AG43" s="85"/>
      <c r="AH43" s="85"/>
      <c r="AI43" s="85"/>
      <c r="AJ43" s="85"/>
      <c r="AK43" s="85"/>
      <c r="AL43" s="85"/>
      <c r="AM43" s="85"/>
      <c r="AN43" s="85"/>
      <c r="AO43" s="4"/>
      <c r="AP43" s="85"/>
      <c r="AQ43" s="85"/>
      <c r="AR43" s="85"/>
      <c r="AS43" s="85"/>
      <c r="AT43" s="85"/>
      <c r="AU43" s="85"/>
      <c r="AV43" s="85"/>
      <c r="AW43" s="85"/>
      <c r="AX43" s="85"/>
      <c r="AY43" s="85"/>
      <c r="AZ43" s="85"/>
      <c r="BA43" s="85"/>
      <c r="BB43" s="85"/>
      <c r="BC43" s="85"/>
      <c r="BD43" s="85"/>
      <c r="BE43" s="85"/>
      <c r="BF43" s="85"/>
      <c r="BG43" s="85"/>
      <c r="BH43" s="85"/>
      <c r="BI43" s="85"/>
      <c r="BJ43" s="85"/>
      <c r="BK43" s="85"/>
      <c r="BL43" s="85"/>
      <c r="BM43" s="85"/>
      <c r="BN43" s="85"/>
      <c r="BO43" s="85"/>
      <c r="BP43" s="85"/>
      <c r="BQ43" s="85"/>
      <c r="BR43" s="85"/>
      <c r="BS43" s="85"/>
      <c r="BT43" s="85"/>
      <c r="BU43" s="85"/>
      <c r="BV43" s="85"/>
      <c r="BW43" s="85"/>
      <c r="BX43" s="85"/>
      <c r="BY43" s="85"/>
      <c r="BZ43" s="85"/>
      <c r="CA43" s="85"/>
      <c r="CB43" s="85"/>
      <c r="CC43" s="85"/>
      <c r="CD43" s="85"/>
      <c r="CE43" s="85"/>
      <c r="CF43" s="85"/>
      <c r="CG43" s="85"/>
      <c r="CH43" s="85"/>
      <c r="CI43" s="85"/>
      <c r="CJ43" s="85"/>
      <c r="CK43" s="85"/>
      <c r="CL43" s="85"/>
      <c r="CM43" s="85"/>
      <c r="CN43" s="85"/>
      <c r="CO43" s="85"/>
      <c r="CP43" s="85"/>
      <c r="CQ43" s="85"/>
      <c r="CR43" s="85"/>
      <c r="CS43" s="85"/>
      <c r="CT43" s="85"/>
      <c r="CU43" s="85"/>
      <c r="CV43" s="85"/>
      <c r="CW43" s="85"/>
      <c r="CX43" s="85"/>
      <c r="CY43" s="85"/>
      <c r="CZ43" s="85"/>
      <c r="DA43" s="85"/>
      <c r="DB43" s="85"/>
      <c r="DC43" s="85"/>
      <c r="DD43" s="85"/>
      <c r="DE43" s="85"/>
      <c r="DF43" s="85"/>
      <c r="DG43" s="85"/>
      <c r="DH43" s="85"/>
      <c r="DI43" s="85"/>
      <c r="DJ43" s="85"/>
      <c r="DK43" s="85"/>
      <c r="DL43" s="85"/>
      <c r="DM43" s="85"/>
      <c r="DN43" s="85"/>
      <c r="DO43" s="85"/>
      <c r="DP43" s="85"/>
      <c r="DQ43" s="85"/>
      <c r="DR43" s="85"/>
      <c r="DS43" s="85"/>
      <c r="DT43" s="85"/>
      <c r="DU43" s="85"/>
      <c r="DV43" s="85"/>
      <c r="DW43" s="85"/>
      <c r="DX43" s="85"/>
      <c r="DY43" s="85"/>
      <c r="DZ43" s="85"/>
      <c r="EA43" s="85"/>
      <c r="EB43" s="85"/>
      <c r="EC43" s="85"/>
      <c r="ED43" s="85"/>
      <c r="EE43" s="85"/>
      <c r="EF43" s="85"/>
      <c r="EG43" s="85"/>
      <c r="EH43" s="85"/>
      <c r="EI43" s="85"/>
      <c r="EJ43" s="85"/>
      <c r="EK43" s="85"/>
      <c r="EL43" s="85"/>
      <c r="EM43" s="85"/>
      <c r="EN43" s="85"/>
      <c r="EO43" s="85"/>
      <c r="EP43" s="85"/>
      <c r="EQ43" s="85"/>
      <c r="ER43" s="85"/>
      <c r="ES43" s="85"/>
      <c r="ET43" s="85"/>
      <c r="EU43" s="85"/>
      <c r="EV43" s="85"/>
      <c r="EW43" s="85"/>
      <c r="EX43" s="85"/>
      <c r="EY43" s="85"/>
      <c r="EZ43" s="85"/>
      <c r="FA43" s="85"/>
      <c r="FB43" s="85"/>
      <c r="FC43" s="85"/>
      <c r="FD43" s="85"/>
      <c r="FE43" s="85"/>
      <c r="FF43" s="85"/>
      <c r="FG43" s="85"/>
      <c r="FH43" s="85"/>
      <c r="FI43" s="85"/>
      <c r="FJ43" s="85"/>
      <c r="FK43" s="85"/>
      <c r="FL43" s="85"/>
      <c r="FM43" s="85"/>
      <c r="FN43" s="85"/>
      <c r="FO43" s="85"/>
      <c r="FP43" s="85"/>
      <c r="FQ43" s="85"/>
      <c r="FR43" s="85"/>
      <c r="FS43" s="85"/>
      <c r="FT43" s="85"/>
      <c r="FU43" s="85"/>
      <c r="FV43" s="85"/>
      <c r="FW43" s="85"/>
      <c r="FX43" s="85"/>
      <c r="FY43" s="85"/>
      <c r="FZ43" s="85"/>
      <c r="GA43" s="85"/>
      <c r="GB43" s="85"/>
      <c r="GC43" s="85"/>
      <c r="GD43" s="85"/>
      <c r="GE43" s="85"/>
      <c r="GF43" s="85"/>
      <c r="GG43" s="85"/>
      <c r="GH43" s="85"/>
      <c r="GI43" s="85"/>
      <c r="GJ43" s="85"/>
      <c r="GK43" s="85"/>
      <c r="GL43" s="85"/>
      <c r="GM43" s="85"/>
      <c r="GN43" s="85"/>
      <c r="GO43" s="85"/>
      <c r="GP43" s="85"/>
      <c r="GQ43" s="85"/>
      <c r="GR43" s="85"/>
      <c r="GS43" s="85"/>
      <c r="GT43" s="85"/>
      <c r="GU43" s="85"/>
      <c r="GV43" s="85"/>
      <c r="GW43" s="85"/>
      <c r="GX43" s="85"/>
      <c r="GY43" s="85"/>
      <c r="GZ43" s="85"/>
      <c r="HA43" s="85"/>
      <c r="HB43" s="85"/>
      <c r="HC43" s="85"/>
      <c r="HD43" s="85"/>
      <c r="HE43" s="85"/>
      <c r="HF43" s="85"/>
      <c r="HG43" s="85"/>
      <c r="HH43" s="85"/>
      <c r="HI43" s="85"/>
      <c r="HJ43" s="85"/>
      <c r="HK43" s="85"/>
      <c r="HL43" s="85"/>
      <c r="HM43" s="85"/>
      <c r="HN43" s="85"/>
      <c r="HO43" s="85"/>
      <c r="HP43" s="85"/>
      <c r="HQ43" s="85"/>
      <c r="HR43" s="85"/>
      <c r="HS43" s="85"/>
      <c r="HT43" s="85"/>
      <c r="HU43" s="85"/>
      <c r="HV43" s="85"/>
      <c r="HW43" s="85"/>
      <c r="HX43" s="85"/>
      <c r="HY43" s="85"/>
      <c r="HZ43" s="85"/>
      <c r="IA43" s="85"/>
      <c r="IB43" s="85"/>
      <c r="IC43" s="85"/>
      <c r="ID43" s="85"/>
      <c r="IE43" s="85"/>
      <c r="IF43" s="85"/>
      <c r="IG43" s="85"/>
      <c r="IH43" s="85"/>
      <c r="II43" s="85"/>
      <c r="IJ43" s="85"/>
      <c r="IK43" s="85"/>
      <c r="IL43" s="85"/>
      <c r="IM43" s="85"/>
      <c r="IN43" s="85"/>
      <c r="IO43" s="85"/>
      <c r="IP43" s="85"/>
      <c r="IQ43" s="85"/>
      <c r="IR43" s="85"/>
      <c r="IS43" s="85"/>
      <c r="IT43" s="85"/>
      <c r="IU43" s="85"/>
      <c r="IV43" s="85"/>
      <c r="IW43" s="85"/>
      <c r="IX43" s="85"/>
    </row>
    <row r="44" spans="1:258" s="7" customFormat="1" ht="21" customHeight="1">
      <c r="A44" s="524"/>
      <c r="B44" s="522"/>
      <c r="C44" s="526"/>
      <c r="D44" s="526"/>
      <c r="E44" s="528"/>
      <c r="F44" s="528"/>
      <c r="G44" s="531"/>
      <c r="H44" s="528"/>
      <c r="I44" s="532"/>
      <c r="J44" s="87"/>
      <c r="K44" s="172"/>
      <c r="L44" s="172"/>
      <c r="M44" s="203"/>
      <c r="N44" s="88"/>
      <c r="O44" s="88"/>
      <c r="P44" s="88"/>
      <c r="Q44" s="157"/>
      <c r="R44" s="157"/>
      <c r="S44" s="157"/>
      <c r="T44" s="157"/>
      <c r="U44" s="88"/>
      <c r="V44" s="88"/>
      <c r="W44" s="88"/>
      <c r="X44" s="88"/>
      <c r="Y44" s="88"/>
      <c r="Z44" s="88"/>
      <c r="AA44" s="88"/>
      <c r="AB44" s="85"/>
      <c r="AC44" s="85"/>
      <c r="AD44" s="85"/>
      <c r="AE44" s="85"/>
      <c r="AF44" s="85"/>
      <c r="AG44" s="85"/>
      <c r="AH44" s="85"/>
      <c r="AI44" s="85"/>
      <c r="AJ44" s="85"/>
      <c r="AK44" s="85"/>
      <c r="AL44" s="85"/>
      <c r="AM44" s="85"/>
      <c r="AN44" s="85"/>
      <c r="AO44" s="4"/>
      <c r="AP44" s="85"/>
      <c r="AQ44" s="85"/>
      <c r="AR44" s="85"/>
      <c r="AS44" s="85"/>
      <c r="AT44" s="85"/>
      <c r="AU44" s="85"/>
      <c r="AV44" s="85"/>
      <c r="AW44" s="85"/>
      <c r="AX44" s="85"/>
      <c r="AY44" s="85"/>
      <c r="AZ44" s="85"/>
      <c r="BA44" s="85"/>
      <c r="BB44" s="85"/>
      <c r="BC44" s="85"/>
      <c r="BD44" s="85"/>
      <c r="BE44" s="85"/>
      <c r="BF44" s="85"/>
      <c r="BG44" s="85"/>
      <c r="BH44" s="85"/>
      <c r="BI44" s="85"/>
      <c r="BJ44" s="85"/>
      <c r="BK44" s="85"/>
      <c r="BL44" s="85"/>
      <c r="BM44" s="85"/>
      <c r="BN44" s="85"/>
      <c r="BO44" s="85"/>
      <c r="BP44" s="85"/>
      <c r="BQ44" s="85"/>
      <c r="BR44" s="85"/>
      <c r="BS44" s="85"/>
      <c r="BT44" s="85"/>
      <c r="BU44" s="85"/>
      <c r="BV44" s="85"/>
      <c r="BW44" s="85"/>
      <c r="BX44" s="85"/>
      <c r="BY44" s="85"/>
      <c r="BZ44" s="85"/>
      <c r="CA44" s="85"/>
      <c r="CB44" s="85"/>
      <c r="CC44" s="85"/>
      <c r="CD44" s="85"/>
      <c r="CE44" s="85"/>
      <c r="CF44" s="85"/>
      <c r="CG44" s="85"/>
      <c r="CH44" s="85"/>
      <c r="CI44" s="85"/>
      <c r="CJ44" s="85"/>
      <c r="CK44" s="85"/>
      <c r="CL44" s="85"/>
      <c r="CM44" s="85"/>
      <c r="CN44" s="85"/>
      <c r="CO44" s="85"/>
      <c r="CP44" s="85"/>
      <c r="CQ44" s="85"/>
      <c r="CR44" s="85"/>
      <c r="CS44" s="85"/>
      <c r="CT44" s="85"/>
      <c r="CU44" s="85"/>
      <c r="CV44" s="85"/>
      <c r="CW44" s="85"/>
      <c r="CX44" s="85"/>
      <c r="CY44" s="85"/>
      <c r="CZ44" s="85"/>
      <c r="DA44" s="85"/>
      <c r="DB44" s="85"/>
      <c r="DC44" s="85"/>
      <c r="DD44" s="85"/>
      <c r="DE44" s="85"/>
      <c r="DF44" s="85"/>
      <c r="DG44" s="85"/>
      <c r="DH44" s="85"/>
      <c r="DI44" s="85"/>
      <c r="DJ44" s="85"/>
      <c r="DK44" s="85"/>
      <c r="DL44" s="85"/>
      <c r="DM44" s="85"/>
      <c r="DN44" s="85"/>
      <c r="DO44" s="85"/>
      <c r="DP44" s="85"/>
      <c r="DQ44" s="85"/>
      <c r="DR44" s="85"/>
      <c r="DS44" s="85"/>
      <c r="DT44" s="85"/>
      <c r="DU44" s="85"/>
      <c r="DV44" s="85"/>
      <c r="DW44" s="85"/>
      <c r="DX44" s="85"/>
      <c r="DY44" s="85"/>
      <c r="DZ44" s="85"/>
      <c r="EA44" s="85"/>
      <c r="EB44" s="85"/>
      <c r="EC44" s="85"/>
      <c r="ED44" s="85"/>
      <c r="EE44" s="85"/>
      <c r="EF44" s="85"/>
      <c r="EG44" s="85"/>
      <c r="EH44" s="85"/>
      <c r="EI44" s="85"/>
      <c r="EJ44" s="85"/>
      <c r="EK44" s="85"/>
      <c r="EL44" s="85"/>
      <c r="EM44" s="85"/>
      <c r="EN44" s="85"/>
      <c r="EO44" s="85"/>
      <c r="EP44" s="85"/>
      <c r="EQ44" s="85"/>
      <c r="ER44" s="85"/>
      <c r="ES44" s="85"/>
      <c r="ET44" s="85"/>
      <c r="EU44" s="85"/>
      <c r="EV44" s="85"/>
      <c r="EW44" s="85"/>
      <c r="EX44" s="85"/>
      <c r="EY44" s="85"/>
      <c r="EZ44" s="85"/>
      <c r="FA44" s="85"/>
      <c r="FB44" s="85"/>
      <c r="FC44" s="85"/>
      <c r="FD44" s="85"/>
      <c r="FE44" s="85"/>
      <c r="FF44" s="85"/>
      <c r="FG44" s="85"/>
      <c r="FH44" s="85"/>
      <c r="FI44" s="85"/>
      <c r="FJ44" s="85"/>
      <c r="FK44" s="85"/>
      <c r="FL44" s="85"/>
      <c r="FM44" s="85"/>
      <c r="FN44" s="85"/>
      <c r="FO44" s="85"/>
      <c r="FP44" s="85"/>
      <c r="FQ44" s="85"/>
      <c r="FR44" s="85"/>
      <c r="FS44" s="85"/>
      <c r="FT44" s="85"/>
      <c r="FU44" s="85"/>
      <c r="FV44" s="85"/>
      <c r="FW44" s="85"/>
      <c r="FX44" s="85"/>
      <c r="FY44" s="85"/>
      <c r="FZ44" s="85"/>
      <c r="GA44" s="85"/>
      <c r="GB44" s="85"/>
      <c r="GC44" s="85"/>
      <c r="GD44" s="85"/>
      <c r="GE44" s="85"/>
      <c r="GF44" s="85"/>
      <c r="GG44" s="85"/>
      <c r="GH44" s="85"/>
      <c r="GI44" s="85"/>
      <c r="GJ44" s="85"/>
      <c r="GK44" s="85"/>
      <c r="GL44" s="85"/>
      <c r="GM44" s="85"/>
      <c r="GN44" s="85"/>
      <c r="GO44" s="85"/>
      <c r="GP44" s="85"/>
      <c r="GQ44" s="85"/>
      <c r="GR44" s="85"/>
      <c r="GS44" s="85"/>
      <c r="GT44" s="85"/>
      <c r="GU44" s="85"/>
      <c r="GV44" s="85"/>
      <c r="GW44" s="85"/>
      <c r="GX44" s="85"/>
      <c r="GY44" s="85"/>
      <c r="GZ44" s="85"/>
      <c r="HA44" s="85"/>
      <c r="HB44" s="85"/>
      <c r="HC44" s="85"/>
      <c r="HD44" s="85"/>
      <c r="HE44" s="85"/>
      <c r="HF44" s="85"/>
      <c r="HG44" s="85"/>
      <c r="HH44" s="85"/>
      <c r="HI44" s="85"/>
      <c r="HJ44" s="85"/>
      <c r="HK44" s="85"/>
      <c r="HL44" s="85"/>
      <c r="HM44" s="85"/>
      <c r="HN44" s="85"/>
      <c r="HO44" s="85"/>
      <c r="HP44" s="85"/>
      <c r="HQ44" s="85"/>
      <c r="HR44" s="85"/>
      <c r="HS44" s="85"/>
      <c r="HT44" s="85"/>
      <c r="HU44" s="85"/>
      <c r="HV44" s="85"/>
      <c r="HW44" s="85"/>
      <c r="HX44" s="85"/>
      <c r="HY44" s="85"/>
      <c r="HZ44" s="85"/>
      <c r="IA44" s="85"/>
      <c r="IB44" s="85"/>
      <c r="IC44" s="85"/>
      <c r="ID44" s="85"/>
      <c r="IE44" s="85"/>
      <c r="IF44" s="85"/>
      <c r="IG44" s="85"/>
      <c r="IH44" s="85"/>
      <c r="II44" s="85"/>
      <c r="IJ44" s="85"/>
      <c r="IK44" s="85"/>
      <c r="IL44" s="85"/>
      <c r="IM44" s="85"/>
      <c r="IN44" s="85"/>
      <c r="IO44" s="85"/>
      <c r="IP44" s="85"/>
      <c r="IQ44" s="85"/>
      <c r="IR44" s="85"/>
      <c r="IS44" s="85"/>
      <c r="IT44" s="85"/>
      <c r="IU44" s="85"/>
      <c r="IV44" s="85"/>
      <c r="IW44" s="85"/>
      <c r="IX44" s="85"/>
    </row>
    <row r="45" spans="1:258" s="7" customFormat="1" ht="21" customHeight="1">
      <c r="A45" s="86"/>
      <c r="B45" s="66"/>
      <c r="C45" s="2"/>
      <c r="D45" s="2"/>
      <c r="E45" s="3"/>
      <c r="F45" s="67"/>
      <c r="G45" s="3"/>
      <c r="H45" s="67"/>
      <c r="I45" s="4"/>
      <c r="J45" s="87"/>
      <c r="K45" s="172"/>
      <c r="L45" s="172"/>
      <c r="M45" s="203"/>
      <c r="N45" s="88"/>
      <c r="O45" s="88"/>
      <c r="P45" s="88"/>
      <c r="Q45" s="157"/>
      <c r="R45" s="157"/>
      <c r="S45" s="157"/>
      <c r="T45" s="157"/>
      <c r="U45" s="88"/>
      <c r="V45" s="88"/>
      <c r="W45" s="88"/>
      <c r="X45" s="88"/>
      <c r="Y45" s="88"/>
      <c r="Z45" s="88"/>
      <c r="AA45" s="88"/>
      <c r="AB45" s="85"/>
      <c r="AC45" s="85"/>
      <c r="AD45" s="85"/>
      <c r="AE45" s="85"/>
      <c r="AF45" s="85"/>
      <c r="AG45" s="85"/>
      <c r="AH45" s="85"/>
      <c r="AI45" s="85"/>
      <c r="AJ45" s="85"/>
      <c r="AK45" s="85"/>
      <c r="AL45" s="85"/>
      <c r="AM45" s="85"/>
      <c r="AN45" s="85"/>
      <c r="AO45" s="4"/>
      <c r="AP45" s="85"/>
      <c r="AQ45" s="85"/>
      <c r="AR45" s="85"/>
      <c r="AS45" s="85"/>
      <c r="AT45" s="85"/>
      <c r="AU45" s="85"/>
      <c r="AV45" s="85"/>
      <c r="AW45" s="85"/>
      <c r="AX45" s="85"/>
      <c r="AY45" s="85"/>
      <c r="AZ45" s="85"/>
      <c r="BA45" s="85"/>
      <c r="BB45" s="85"/>
      <c r="BC45" s="85"/>
      <c r="BD45" s="85"/>
      <c r="BE45" s="85"/>
      <c r="BF45" s="85"/>
      <c r="BG45" s="85"/>
      <c r="BH45" s="85"/>
      <c r="BI45" s="85"/>
      <c r="BJ45" s="85"/>
      <c r="BK45" s="85"/>
      <c r="BL45" s="85"/>
      <c r="BM45" s="85"/>
      <c r="BN45" s="85"/>
      <c r="BO45" s="85"/>
      <c r="BP45" s="85"/>
      <c r="BQ45" s="85"/>
      <c r="BR45" s="85"/>
      <c r="BS45" s="85"/>
      <c r="BT45" s="85"/>
      <c r="BU45" s="85"/>
      <c r="BV45" s="85"/>
      <c r="BW45" s="85"/>
      <c r="BX45" s="85"/>
      <c r="BY45" s="85"/>
      <c r="BZ45" s="85"/>
      <c r="CA45" s="85"/>
      <c r="CB45" s="85"/>
      <c r="CC45" s="85"/>
      <c r="CD45" s="85"/>
      <c r="CE45" s="85"/>
      <c r="CF45" s="85"/>
      <c r="CG45" s="85"/>
      <c r="CH45" s="85"/>
      <c r="CI45" s="85"/>
      <c r="CJ45" s="85"/>
      <c r="CK45" s="85"/>
      <c r="CL45" s="85"/>
      <c r="CM45" s="85"/>
      <c r="CN45" s="85"/>
      <c r="CO45" s="85"/>
      <c r="CP45" s="85"/>
      <c r="CQ45" s="85"/>
      <c r="CR45" s="85"/>
      <c r="CS45" s="85"/>
      <c r="CT45" s="85"/>
      <c r="CU45" s="85"/>
      <c r="CV45" s="85"/>
      <c r="CW45" s="85"/>
      <c r="CX45" s="85"/>
      <c r="CY45" s="85"/>
      <c r="CZ45" s="85"/>
      <c r="DA45" s="85"/>
      <c r="DB45" s="85"/>
      <c r="DC45" s="85"/>
      <c r="DD45" s="85"/>
      <c r="DE45" s="85"/>
      <c r="DF45" s="85"/>
      <c r="DG45" s="85"/>
      <c r="DH45" s="85"/>
      <c r="DI45" s="85"/>
      <c r="DJ45" s="85"/>
      <c r="DK45" s="85"/>
      <c r="DL45" s="85"/>
      <c r="DM45" s="85"/>
      <c r="DN45" s="85"/>
      <c r="DO45" s="85"/>
      <c r="DP45" s="85"/>
      <c r="DQ45" s="85"/>
      <c r="DR45" s="85"/>
      <c r="DS45" s="85"/>
      <c r="DT45" s="85"/>
      <c r="DU45" s="85"/>
      <c r="DV45" s="85"/>
      <c r="DW45" s="85"/>
      <c r="DX45" s="85"/>
      <c r="DY45" s="85"/>
      <c r="DZ45" s="85"/>
      <c r="EA45" s="85"/>
      <c r="EB45" s="85"/>
      <c r="EC45" s="85"/>
      <c r="ED45" s="85"/>
      <c r="EE45" s="85"/>
      <c r="EF45" s="85"/>
      <c r="EG45" s="85"/>
      <c r="EH45" s="85"/>
      <c r="EI45" s="85"/>
      <c r="EJ45" s="85"/>
      <c r="EK45" s="85"/>
      <c r="EL45" s="85"/>
      <c r="EM45" s="85"/>
      <c r="EN45" s="85"/>
      <c r="EO45" s="85"/>
      <c r="EP45" s="85"/>
      <c r="EQ45" s="85"/>
      <c r="ER45" s="85"/>
      <c r="ES45" s="85"/>
      <c r="ET45" s="85"/>
      <c r="EU45" s="85"/>
      <c r="EV45" s="85"/>
      <c r="EW45" s="85"/>
      <c r="EX45" s="85"/>
      <c r="EY45" s="85"/>
      <c r="EZ45" s="85"/>
      <c r="FA45" s="85"/>
      <c r="FB45" s="85"/>
      <c r="FC45" s="85"/>
      <c r="FD45" s="85"/>
      <c r="FE45" s="85"/>
      <c r="FF45" s="85"/>
      <c r="FG45" s="85"/>
      <c r="FH45" s="85"/>
      <c r="FI45" s="85"/>
      <c r="FJ45" s="85"/>
      <c r="FK45" s="85"/>
      <c r="FL45" s="85"/>
      <c r="FM45" s="85"/>
      <c r="FN45" s="85"/>
      <c r="FO45" s="85"/>
      <c r="FP45" s="85"/>
      <c r="FQ45" s="85"/>
      <c r="FR45" s="85"/>
      <c r="FS45" s="85"/>
      <c r="FT45" s="85"/>
      <c r="FU45" s="85"/>
      <c r="FV45" s="85"/>
      <c r="FW45" s="85"/>
      <c r="FX45" s="85"/>
      <c r="FY45" s="85"/>
      <c r="FZ45" s="85"/>
      <c r="GA45" s="85"/>
      <c r="GB45" s="85"/>
      <c r="GC45" s="85"/>
      <c r="GD45" s="85"/>
      <c r="GE45" s="85"/>
      <c r="GF45" s="85"/>
      <c r="GG45" s="85"/>
      <c r="GH45" s="85"/>
      <c r="GI45" s="85"/>
      <c r="GJ45" s="85"/>
      <c r="GK45" s="85"/>
      <c r="GL45" s="85"/>
      <c r="GM45" s="85"/>
      <c r="GN45" s="85"/>
      <c r="GO45" s="85"/>
      <c r="GP45" s="85"/>
      <c r="GQ45" s="85"/>
      <c r="GR45" s="85"/>
      <c r="GS45" s="85"/>
      <c r="GT45" s="85"/>
      <c r="GU45" s="85"/>
      <c r="GV45" s="85"/>
      <c r="GW45" s="85"/>
      <c r="GX45" s="85"/>
      <c r="GY45" s="85"/>
      <c r="GZ45" s="85"/>
      <c r="HA45" s="85"/>
      <c r="HB45" s="85"/>
      <c r="HC45" s="85"/>
      <c r="HD45" s="85"/>
      <c r="HE45" s="85"/>
      <c r="HF45" s="85"/>
      <c r="HG45" s="85"/>
      <c r="HH45" s="85"/>
      <c r="HI45" s="85"/>
      <c r="HJ45" s="85"/>
      <c r="HK45" s="85"/>
      <c r="HL45" s="85"/>
      <c r="HM45" s="85"/>
      <c r="HN45" s="85"/>
      <c r="HO45" s="85"/>
      <c r="HP45" s="85"/>
      <c r="HQ45" s="85"/>
      <c r="HR45" s="85"/>
      <c r="HS45" s="85"/>
      <c r="HT45" s="85"/>
      <c r="HU45" s="85"/>
      <c r="HV45" s="85"/>
      <c r="HW45" s="85"/>
      <c r="HX45" s="85"/>
      <c r="HY45" s="85"/>
      <c r="HZ45" s="85"/>
      <c r="IA45" s="85"/>
      <c r="IB45" s="85"/>
      <c r="IC45" s="85"/>
      <c r="ID45" s="85"/>
      <c r="IE45" s="85"/>
      <c r="IF45" s="85"/>
      <c r="IG45" s="85"/>
      <c r="IH45" s="85"/>
      <c r="II45" s="85"/>
      <c r="IJ45" s="85"/>
      <c r="IK45" s="85"/>
      <c r="IL45" s="85"/>
      <c r="IM45" s="85"/>
      <c r="IN45" s="85"/>
      <c r="IO45" s="85"/>
      <c r="IP45" s="85"/>
      <c r="IQ45" s="85"/>
      <c r="IR45" s="85"/>
      <c r="IS45" s="85"/>
      <c r="IT45" s="85"/>
      <c r="IU45" s="85"/>
      <c r="IV45" s="85"/>
      <c r="IW45" s="85"/>
      <c r="IX45" s="85"/>
    </row>
    <row r="46" spans="1:258" s="7" customFormat="1" ht="21" customHeight="1">
      <c r="A46" s="188"/>
      <c r="B46" s="512"/>
      <c r="C46" s="2"/>
      <c r="D46" s="2"/>
      <c r="E46" s="67"/>
      <c r="F46" s="67"/>
      <c r="G46" s="67"/>
      <c r="H46" s="67"/>
      <c r="I46" s="4"/>
      <c r="J46" s="87"/>
      <c r="K46" s="172"/>
      <c r="L46" s="172"/>
      <c r="M46" s="88"/>
      <c r="N46" s="88"/>
      <c r="O46" s="88"/>
      <c r="P46" s="88"/>
      <c r="Q46" s="157"/>
      <c r="R46" s="157"/>
      <c r="S46" s="157"/>
      <c r="T46" s="88"/>
      <c r="U46" s="88"/>
      <c r="V46" s="88"/>
      <c r="W46" s="88"/>
      <c r="X46" s="88"/>
      <c r="Y46" s="88"/>
      <c r="Z46" s="88"/>
      <c r="AA46" s="88"/>
      <c r="AB46" s="85"/>
      <c r="AC46" s="85"/>
      <c r="AD46" s="85"/>
      <c r="AE46" s="85"/>
      <c r="AF46" s="85"/>
      <c r="AG46" s="85"/>
      <c r="AH46" s="85"/>
      <c r="AI46" s="85"/>
      <c r="AJ46" s="85"/>
      <c r="AK46" s="85"/>
      <c r="AL46" s="85"/>
      <c r="AM46" s="85"/>
      <c r="AN46" s="85"/>
      <c r="AO46" s="4"/>
      <c r="AP46" s="85"/>
      <c r="AQ46" s="85"/>
      <c r="AR46" s="85"/>
      <c r="AS46" s="85"/>
      <c r="AT46" s="85"/>
      <c r="AU46" s="85"/>
      <c r="AV46" s="85"/>
      <c r="AW46" s="85"/>
      <c r="AX46" s="85"/>
      <c r="AY46" s="85"/>
      <c r="AZ46" s="85"/>
      <c r="BA46" s="85"/>
      <c r="BB46" s="85"/>
      <c r="BC46" s="85"/>
      <c r="BD46" s="85"/>
      <c r="BE46" s="85"/>
      <c r="BF46" s="85"/>
      <c r="BG46" s="85"/>
      <c r="BH46" s="85"/>
      <c r="BI46" s="85"/>
      <c r="BJ46" s="85"/>
      <c r="BK46" s="85"/>
      <c r="BL46" s="85"/>
      <c r="BM46" s="85"/>
      <c r="BN46" s="85"/>
      <c r="BO46" s="85"/>
      <c r="BP46" s="85"/>
      <c r="BQ46" s="85"/>
      <c r="BR46" s="85"/>
      <c r="BS46" s="85"/>
      <c r="BT46" s="85"/>
      <c r="BU46" s="85"/>
      <c r="BV46" s="85"/>
      <c r="BW46" s="85"/>
      <c r="BX46" s="85"/>
      <c r="BY46" s="85"/>
      <c r="BZ46" s="85"/>
      <c r="CA46" s="85"/>
      <c r="CB46" s="85"/>
      <c r="CC46" s="85"/>
      <c r="CD46" s="85"/>
      <c r="CE46" s="85"/>
      <c r="CF46" s="85"/>
      <c r="CG46" s="85"/>
      <c r="CH46" s="85"/>
      <c r="CI46" s="85"/>
      <c r="CJ46" s="85"/>
      <c r="CK46" s="85"/>
      <c r="CL46" s="85"/>
      <c r="CM46" s="85"/>
      <c r="CN46" s="85"/>
      <c r="CO46" s="85"/>
      <c r="CP46" s="85"/>
      <c r="CQ46" s="85"/>
      <c r="CR46" s="85"/>
      <c r="CS46" s="85"/>
      <c r="CT46" s="85"/>
      <c r="CU46" s="85"/>
      <c r="CV46" s="85"/>
      <c r="CW46" s="85"/>
      <c r="CX46" s="85"/>
      <c r="CY46" s="85"/>
      <c r="CZ46" s="85"/>
      <c r="DA46" s="85"/>
      <c r="DB46" s="85"/>
      <c r="DC46" s="85"/>
      <c r="DD46" s="85"/>
      <c r="DE46" s="85"/>
      <c r="DF46" s="85"/>
      <c r="DG46" s="85"/>
      <c r="DH46" s="85"/>
      <c r="DI46" s="85"/>
      <c r="DJ46" s="85"/>
      <c r="DK46" s="85"/>
      <c r="DL46" s="85"/>
      <c r="DM46" s="85"/>
      <c r="DN46" s="85"/>
      <c r="DO46" s="85"/>
      <c r="DP46" s="85"/>
      <c r="DQ46" s="85"/>
      <c r="DR46" s="85"/>
      <c r="DS46" s="85"/>
      <c r="DT46" s="85"/>
      <c r="DU46" s="85"/>
      <c r="DV46" s="85"/>
      <c r="DW46" s="85"/>
      <c r="DX46" s="85"/>
      <c r="DY46" s="85"/>
      <c r="DZ46" s="85"/>
      <c r="EA46" s="85"/>
      <c r="EB46" s="85"/>
      <c r="EC46" s="85"/>
      <c r="ED46" s="85"/>
      <c r="EE46" s="85"/>
      <c r="EF46" s="85"/>
      <c r="EG46" s="85"/>
      <c r="EH46" s="85"/>
      <c r="EI46" s="85"/>
      <c r="EJ46" s="85"/>
      <c r="EK46" s="85"/>
      <c r="EL46" s="85"/>
      <c r="EM46" s="85"/>
      <c r="EN46" s="85"/>
      <c r="EO46" s="85"/>
      <c r="EP46" s="85"/>
      <c r="EQ46" s="85"/>
      <c r="ER46" s="85"/>
      <c r="ES46" s="85"/>
      <c r="ET46" s="85"/>
      <c r="EU46" s="85"/>
      <c r="EV46" s="85"/>
      <c r="EW46" s="85"/>
      <c r="EX46" s="85"/>
      <c r="EY46" s="85"/>
      <c r="EZ46" s="85"/>
      <c r="FA46" s="85"/>
      <c r="FB46" s="85"/>
      <c r="FC46" s="85"/>
      <c r="FD46" s="85"/>
      <c r="FE46" s="85"/>
      <c r="FF46" s="85"/>
      <c r="FG46" s="85"/>
      <c r="FH46" s="85"/>
      <c r="FI46" s="85"/>
      <c r="FJ46" s="85"/>
      <c r="FK46" s="85"/>
      <c r="FL46" s="85"/>
      <c r="FM46" s="85"/>
      <c r="FN46" s="85"/>
      <c r="FO46" s="85"/>
      <c r="FP46" s="85"/>
      <c r="FQ46" s="85"/>
      <c r="FR46" s="85"/>
      <c r="FS46" s="85"/>
      <c r="FT46" s="85"/>
      <c r="FU46" s="85"/>
      <c r="FV46" s="85"/>
      <c r="FW46" s="85"/>
      <c r="FX46" s="85"/>
      <c r="FY46" s="85"/>
      <c r="FZ46" s="85"/>
      <c r="GA46" s="85"/>
      <c r="GB46" s="85"/>
      <c r="GC46" s="85"/>
      <c r="GD46" s="85"/>
      <c r="GE46" s="85"/>
      <c r="GF46" s="85"/>
      <c r="GG46" s="85"/>
      <c r="GH46" s="85"/>
      <c r="GI46" s="85"/>
      <c r="GJ46" s="85"/>
      <c r="GK46" s="85"/>
      <c r="GL46" s="85"/>
      <c r="GM46" s="85"/>
      <c r="GN46" s="85"/>
      <c r="GO46" s="85"/>
      <c r="GP46" s="85"/>
      <c r="GQ46" s="85"/>
      <c r="GR46" s="85"/>
      <c r="GS46" s="85"/>
      <c r="GT46" s="85"/>
      <c r="GU46" s="85"/>
      <c r="GV46" s="85"/>
      <c r="GW46" s="85"/>
      <c r="GX46" s="85"/>
      <c r="GY46" s="85"/>
      <c r="GZ46" s="85"/>
      <c r="HA46" s="85"/>
      <c r="HB46" s="85"/>
      <c r="HC46" s="85"/>
      <c r="HD46" s="85"/>
      <c r="HE46" s="85"/>
      <c r="HF46" s="85"/>
      <c r="HG46" s="85"/>
      <c r="HH46" s="85"/>
      <c r="HI46" s="85"/>
      <c r="HJ46" s="85"/>
      <c r="HK46" s="85"/>
      <c r="HL46" s="85"/>
      <c r="HM46" s="85"/>
      <c r="HN46" s="85"/>
      <c r="HO46" s="85"/>
      <c r="HP46" s="85"/>
      <c r="HQ46" s="85"/>
      <c r="HR46" s="85"/>
      <c r="HS46" s="85"/>
      <c r="HT46" s="85"/>
      <c r="HU46" s="85"/>
      <c r="HV46" s="85"/>
      <c r="HW46" s="85"/>
      <c r="HX46" s="85"/>
      <c r="HY46" s="85"/>
      <c r="HZ46" s="85"/>
      <c r="IA46" s="85"/>
      <c r="IB46" s="85"/>
      <c r="IC46" s="85"/>
      <c r="ID46" s="85"/>
      <c r="IE46" s="85"/>
      <c r="IF46" s="85"/>
      <c r="IG46" s="85"/>
      <c r="IH46" s="85"/>
      <c r="II46" s="85"/>
      <c r="IJ46" s="85"/>
      <c r="IK46" s="85"/>
      <c r="IL46" s="85"/>
      <c r="IM46" s="85"/>
      <c r="IN46" s="85"/>
      <c r="IO46" s="85"/>
      <c r="IP46" s="85"/>
      <c r="IQ46" s="85"/>
      <c r="IR46" s="85"/>
      <c r="IS46" s="85"/>
      <c r="IT46" s="85"/>
      <c r="IU46" s="85"/>
      <c r="IV46" s="85"/>
      <c r="IW46" s="85"/>
      <c r="IX46" s="85"/>
    </row>
    <row r="47" spans="1:258" s="178" customFormat="1" ht="21" customHeight="1">
      <c r="A47" s="188"/>
      <c r="B47" s="185"/>
      <c r="C47" s="2"/>
      <c r="D47" s="2"/>
      <c r="E47" s="67"/>
      <c r="F47" s="67"/>
      <c r="G47" s="67"/>
      <c r="H47" s="67"/>
      <c r="I47" s="4"/>
      <c r="J47" s="519"/>
      <c r="K47" s="174"/>
      <c r="L47" s="174"/>
      <c r="M47" s="175"/>
      <c r="N47" s="176"/>
      <c r="O47" s="176"/>
      <c r="P47" s="176"/>
      <c r="Q47" s="176"/>
      <c r="R47" s="176"/>
      <c r="S47" s="176"/>
      <c r="T47" s="176"/>
      <c r="U47" s="176"/>
      <c r="V47" s="176"/>
      <c r="W47" s="176"/>
      <c r="X47" s="176"/>
      <c r="Y47" s="176"/>
      <c r="Z47" s="176"/>
      <c r="AA47" s="176"/>
      <c r="AB47" s="176"/>
      <c r="AC47" s="176"/>
      <c r="AD47" s="176"/>
      <c r="AE47" s="176"/>
      <c r="AF47" s="176"/>
      <c r="AG47" s="176"/>
      <c r="AH47" s="176"/>
      <c r="AI47" s="176"/>
      <c r="AJ47" s="176"/>
      <c r="AK47" s="176"/>
      <c r="AL47" s="176"/>
      <c r="AM47" s="176"/>
      <c r="AN47" s="176"/>
      <c r="AO47" s="177"/>
      <c r="AP47" s="176"/>
      <c r="AQ47" s="176"/>
      <c r="AR47" s="176"/>
      <c r="AS47" s="176"/>
      <c r="AT47" s="176"/>
      <c r="AU47" s="176"/>
      <c r="AV47" s="176"/>
      <c r="AW47" s="176"/>
      <c r="AX47" s="176"/>
      <c r="AY47" s="176"/>
      <c r="AZ47" s="176"/>
      <c r="BA47" s="176"/>
      <c r="BB47" s="176"/>
      <c r="BC47" s="176"/>
      <c r="BD47" s="176"/>
      <c r="BE47" s="176"/>
      <c r="BF47" s="176"/>
      <c r="BG47" s="176"/>
      <c r="BH47" s="176"/>
      <c r="BI47" s="176"/>
      <c r="BJ47" s="176"/>
      <c r="BK47" s="176"/>
      <c r="BL47" s="176"/>
      <c r="BM47" s="176"/>
      <c r="BN47" s="176"/>
      <c r="BO47" s="176"/>
      <c r="BP47" s="176"/>
      <c r="BQ47" s="176"/>
      <c r="BR47" s="176"/>
      <c r="BS47" s="176"/>
      <c r="BT47" s="176"/>
      <c r="BU47" s="176"/>
      <c r="BV47" s="176"/>
      <c r="BW47" s="176"/>
      <c r="BX47" s="176"/>
      <c r="BY47" s="176"/>
      <c r="BZ47" s="176"/>
      <c r="CA47" s="176"/>
      <c r="CB47" s="176"/>
      <c r="CC47" s="176"/>
      <c r="CD47" s="176"/>
      <c r="CE47" s="176"/>
      <c r="CF47" s="176"/>
      <c r="CG47" s="176"/>
      <c r="CH47" s="176"/>
      <c r="CI47" s="176"/>
      <c r="CJ47" s="176"/>
      <c r="CK47" s="176"/>
      <c r="CL47" s="176"/>
      <c r="CM47" s="176"/>
      <c r="CN47" s="176"/>
      <c r="CO47" s="176"/>
      <c r="CP47" s="176"/>
      <c r="CQ47" s="176"/>
      <c r="CR47" s="176"/>
      <c r="CS47" s="176"/>
      <c r="CT47" s="176"/>
      <c r="CU47" s="176"/>
      <c r="CV47" s="176"/>
      <c r="CW47" s="176"/>
      <c r="CX47" s="176"/>
      <c r="CY47" s="176"/>
      <c r="CZ47" s="176"/>
      <c r="DA47" s="176"/>
      <c r="DB47" s="176"/>
      <c r="DC47" s="176"/>
      <c r="DD47" s="176"/>
      <c r="DE47" s="176"/>
      <c r="DF47" s="176"/>
      <c r="DG47" s="176"/>
      <c r="DH47" s="176"/>
      <c r="DI47" s="176"/>
      <c r="DJ47" s="176"/>
      <c r="DK47" s="176"/>
      <c r="DL47" s="176"/>
      <c r="DM47" s="176"/>
      <c r="DN47" s="176"/>
      <c r="DO47" s="176"/>
      <c r="DP47" s="176"/>
      <c r="DQ47" s="176"/>
      <c r="DR47" s="176"/>
      <c r="DS47" s="176"/>
      <c r="DT47" s="176"/>
      <c r="DU47" s="176"/>
      <c r="DV47" s="176"/>
      <c r="DW47" s="176"/>
      <c r="DX47" s="176"/>
      <c r="DY47" s="176"/>
      <c r="DZ47" s="176"/>
      <c r="EA47" s="176"/>
      <c r="EB47" s="176"/>
      <c r="EC47" s="176"/>
      <c r="ED47" s="176"/>
      <c r="EE47" s="176"/>
      <c r="EF47" s="176"/>
      <c r="EG47" s="176"/>
      <c r="EH47" s="176"/>
      <c r="EI47" s="176"/>
      <c r="EJ47" s="176"/>
      <c r="EK47" s="176"/>
      <c r="EL47" s="176"/>
      <c r="EM47" s="176"/>
      <c r="EN47" s="176"/>
      <c r="EO47" s="176"/>
      <c r="EP47" s="176"/>
      <c r="EQ47" s="176"/>
      <c r="ER47" s="176"/>
      <c r="ES47" s="176"/>
      <c r="ET47" s="176"/>
      <c r="EU47" s="176"/>
      <c r="EV47" s="176"/>
      <c r="EW47" s="176"/>
      <c r="EX47" s="176"/>
      <c r="EY47" s="176"/>
      <c r="EZ47" s="176"/>
      <c r="FA47" s="176"/>
      <c r="FB47" s="176"/>
      <c r="FC47" s="176"/>
      <c r="FD47" s="176"/>
      <c r="FE47" s="176"/>
      <c r="FF47" s="176"/>
      <c r="FG47" s="176"/>
      <c r="FH47" s="176"/>
      <c r="FI47" s="176"/>
      <c r="FJ47" s="176"/>
      <c r="FK47" s="176"/>
      <c r="FL47" s="176"/>
      <c r="FM47" s="176"/>
      <c r="FN47" s="176"/>
      <c r="FO47" s="176"/>
      <c r="FP47" s="176"/>
      <c r="FQ47" s="176"/>
      <c r="FR47" s="176"/>
      <c r="FS47" s="176"/>
      <c r="FT47" s="176"/>
      <c r="FU47" s="176"/>
      <c r="FV47" s="176"/>
      <c r="FW47" s="176"/>
      <c r="FX47" s="176"/>
      <c r="FY47" s="176"/>
      <c r="FZ47" s="176"/>
      <c r="GA47" s="176"/>
      <c r="GB47" s="176"/>
      <c r="GC47" s="176"/>
      <c r="GD47" s="176"/>
      <c r="GE47" s="176"/>
      <c r="GF47" s="176"/>
      <c r="GG47" s="176"/>
      <c r="GH47" s="176"/>
      <c r="GI47" s="176"/>
      <c r="GJ47" s="176"/>
      <c r="GK47" s="176"/>
      <c r="GL47" s="176"/>
      <c r="GM47" s="176"/>
      <c r="GN47" s="176"/>
      <c r="GO47" s="176"/>
      <c r="GP47" s="176"/>
      <c r="GQ47" s="176"/>
      <c r="GR47" s="176"/>
      <c r="GS47" s="176"/>
      <c r="GT47" s="176"/>
      <c r="GU47" s="176"/>
      <c r="GV47" s="176"/>
      <c r="GW47" s="176"/>
      <c r="GX47" s="176"/>
      <c r="GY47" s="176"/>
      <c r="GZ47" s="176"/>
      <c r="HA47" s="176"/>
      <c r="HB47" s="176"/>
      <c r="HC47" s="176"/>
      <c r="HD47" s="176"/>
      <c r="HE47" s="176"/>
      <c r="HF47" s="176"/>
      <c r="HG47" s="176"/>
      <c r="HH47" s="176"/>
      <c r="HI47" s="176"/>
      <c r="HJ47" s="176"/>
      <c r="HK47" s="176"/>
      <c r="HL47" s="176"/>
      <c r="HM47" s="176"/>
      <c r="HN47" s="176"/>
      <c r="HO47" s="176"/>
      <c r="HP47" s="176"/>
      <c r="HQ47" s="176"/>
      <c r="HR47" s="176"/>
      <c r="HS47" s="176"/>
      <c r="HT47" s="176"/>
      <c r="HU47" s="176"/>
      <c r="HV47" s="176"/>
      <c r="HW47" s="176"/>
      <c r="HX47" s="176"/>
      <c r="HY47" s="176"/>
      <c r="HZ47" s="176"/>
      <c r="IA47" s="176"/>
      <c r="IB47" s="176"/>
      <c r="IC47" s="176"/>
      <c r="ID47" s="176"/>
      <c r="IE47" s="176"/>
      <c r="IF47" s="176"/>
      <c r="IG47" s="176"/>
      <c r="IH47" s="176"/>
      <c r="II47" s="176"/>
      <c r="IJ47" s="176"/>
      <c r="IK47" s="176"/>
      <c r="IL47" s="176"/>
      <c r="IM47" s="176"/>
      <c r="IN47" s="176"/>
      <c r="IO47" s="176"/>
      <c r="IP47" s="176"/>
      <c r="IQ47" s="176"/>
      <c r="IR47" s="176"/>
      <c r="IS47" s="176"/>
      <c r="IT47" s="176"/>
      <c r="IU47" s="176"/>
      <c r="IV47" s="176"/>
      <c r="IW47" s="176"/>
      <c r="IX47" s="176"/>
    </row>
    <row r="48" spans="1:258" s="7" customFormat="1" ht="21" customHeight="1">
      <c r="A48" s="84"/>
      <c r="B48" s="66"/>
      <c r="C48" s="2"/>
      <c r="D48" s="2"/>
      <c r="E48" s="3"/>
      <c r="F48" s="67"/>
      <c r="G48" s="518"/>
      <c r="H48" s="518"/>
      <c r="I48" s="518"/>
      <c r="J48" s="89"/>
      <c r="K48" s="172"/>
      <c r="L48" s="172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85"/>
      <c r="AE48" s="85"/>
      <c r="AF48" s="85"/>
      <c r="AG48" s="85"/>
      <c r="AH48" s="85"/>
      <c r="AI48" s="85"/>
      <c r="AJ48" s="85"/>
      <c r="AK48" s="85"/>
      <c r="AL48" s="85"/>
      <c r="AM48" s="85"/>
      <c r="AN48" s="85"/>
      <c r="AO48" s="173"/>
      <c r="AP48" s="85"/>
      <c r="AQ48" s="85"/>
      <c r="AR48" s="85"/>
      <c r="AS48" s="85"/>
      <c r="AT48" s="85"/>
      <c r="AU48" s="85"/>
      <c r="AV48" s="85"/>
      <c r="AW48" s="85"/>
      <c r="AX48" s="85"/>
      <c r="AY48" s="85"/>
      <c r="AZ48" s="85"/>
      <c r="BA48" s="85"/>
      <c r="BB48" s="85"/>
      <c r="BC48" s="85"/>
      <c r="BD48" s="85"/>
      <c r="BE48" s="85"/>
      <c r="BF48" s="85"/>
      <c r="BG48" s="85"/>
      <c r="BH48" s="85"/>
      <c r="BI48" s="85"/>
      <c r="BJ48" s="85"/>
      <c r="BK48" s="85"/>
      <c r="BL48" s="85"/>
      <c r="BM48" s="85"/>
      <c r="BN48" s="85"/>
      <c r="BO48" s="85"/>
      <c r="BP48" s="85"/>
      <c r="BQ48" s="85"/>
      <c r="BR48" s="85"/>
      <c r="BS48" s="85"/>
      <c r="BT48" s="85"/>
      <c r="BU48" s="85"/>
      <c r="BV48" s="85"/>
      <c r="BW48" s="85"/>
      <c r="BX48" s="85"/>
      <c r="BY48" s="85"/>
      <c r="BZ48" s="85"/>
      <c r="CA48" s="85"/>
      <c r="CB48" s="85"/>
      <c r="CC48" s="85"/>
      <c r="CD48" s="85"/>
      <c r="CE48" s="85"/>
      <c r="CF48" s="85"/>
      <c r="CG48" s="85"/>
      <c r="CH48" s="85"/>
      <c r="CI48" s="85"/>
      <c r="CJ48" s="85"/>
      <c r="CK48" s="85"/>
      <c r="CL48" s="85"/>
      <c r="CM48" s="85"/>
      <c r="CN48" s="85"/>
      <c r="CO48" s="85"/>
      <c r="CP48" s="85"/>
      <c r="CQ48" s="85"/>
      <c r="CR48" s="85"/>
      <c r="CS48" s="85"/>
      <c r="CT48" s="85"/>
      <c r="CU48" s="85"/>
      <c r="CV48" s="85"/>
      <c r="CW48" s="85"/>
      <c r="CX48" s="85"/>
      <c r="CY48" s="85"/>
      <c r="CZ48" s="85"/>
      <c r="DA48" s="85"/>
      <c r="DB48" s="85"/>
      <c r="DC48" s="85"/>
      <c r="DD48" s="85"/>
      <c r="DE48" s="85"/>
      <c r="DF48" s="85"/>
      <c r="DG48" s="85"/>
      <c r="DH48" s="85"/>
      <c r="DI48" s="85"/>
      <c r="DJ48" s="85"/>
      <c r="DK48" s="85"/>
      <c r="DL48" s="85"/>
      <c r="DM48" s="85"/>
      <c r="DN48" s="85"/>
      <c r="DO48" s="85"/>
      <c r="DP48" s="85"/>
      <c r="DQ48" s="85"/>
      <c r="DR48" s="85"/>
      <c r="DS48" s="85"/>
      <c r="DT48" s="85"/>
      <c r="DU48" s="85"/>
      <c r="DV48" s="85"/>
      <c r="DW48" s="85"/>
      <c r="DX48" s="85"/>
      <c r="DY48" s="85"/>
      <c r="DZ48" s="85"/>
      <c r="EA48" s="85"/>
      <c r="EB48" s="85"/>
      <c r="EC48" s="85"/>
      <c r="ED48" s="85"/>
      <c r="EE48" s="85"/>
      <c r="EF48" s="85"/>
      <c r="EG48" s="85"/>
      <c r="EH48" s="85"/>
      <c r="EI48" s="85"/>
      <c r="EJ48" s="85"/>
      <c r="EK48" s="85"/>
      <c r="EL48" s="85"/>
      <c r="EM48" s="85"/>
      <c r="EN48" s="85"/>
      <c r="EO48" s="85"/>
      <c r="EP48" s="85"/>
      <c r="EQ48" s="85"/>
      <c r="ER48" s="85"/>
      <c r="ES48" s="85"/>
      <c r="ET48" s="85"/>
      <c r="EU48" s="85"/>
      <c r="EV48" s="85"/>
      <c r="EW48" s="85"/>
      <c r="EX48" s="85"/>
      <c r="EY48" s="85"/>
      <c r="EZ48" s="85"/>
      <c r="FA48" s="85"/>
      <c r="FB48" s="85"/>
      <c r="FC48" s="85"/>
      <c r="FD48" s="85"/>
      <c r="FE48" s="85"/>
      <c r="FF48" s="85"/>
      <c r="FG48" s="85"/>
      <c r="FH48" s="85"/>
      <c r="FI48" s="85"/>
      <c r="FJ48" s="85"/>
      <c r="FK48" s="85"/>
      <c r="FL48" s="85"/>
      <c r="FM48" s="85"/>
      <c r="FN48" s="85"/>
      <c r="FO48" s="85"/>
      <c r="FP48" s="85"/>
      <c r="FQ48" s="85"/>
      <c r="FR48" s="85"/>
      <c r="FS48" s="85"/>
      <c r="FT48" s="85"/>
      <c r="FU48" s="85"/>
      <c r="FV48" s="85"/>
      <c r="FW48" s="85"/>
      <c r="FX48" s="85"/>
      <c r="FY48" s="85"/>
      <c r="FZ48" s="85"/>
      <c r="GA48" s="85"/>
      <c r="GB48" s="85"/>
      <c r="GC48" s="85"/>
      <c r="GD48" s="85"/>
      <c r="GE48" s="85"/>
      <c r="GF48" s="85"/>
      <c r="GG48" s="85"/>
      <c r="GH48" s="85"/>
      <c r="GI48" s="85"/>
      <c r="GJ48" s="85"/>
      <c r="GK48" s="85"/>
      <c r="GL48" s="85"/>
      <c r="GM48" s="85"/>
      <c r="GN48" s="85"/>
      <c r="GO48" s="85"/>
      <c r="GP48" s="85"/>
      <c r="GQ48" s="85"/>
      <c r="GR48" s="85"/>
      <c r="GS48" s="85"/>
      <c r="GT48" s="85"/>
      <c r="GU48" s="85"/>
      <c r="GV48" s="85"/>
      <c r="GW48" s="85"/>
      <c r="GX48" s="85"/>
      <c r="GY48" s="85"/>
      <c r="GZ48" s="85"/>
      <c r="HA48" s="85"/>
      <c r="HB48" s="85"/>
      <c r="HC48" s="85"/>
      <c r="HD48" s="85"/>
      <c r="HE48" s="85"/>
      <c r="HF48" s="85"/>
      <c r="HG48" s="85"/>
      <c r="HH48" s="85"/>
      <c r="HI48" s="85"/>
      <c r="HJ48" s="85"/>
      <c r="HK48" s="85"/>
      <c r="HL48" s="85"/>
      <c r="HM48" s="85"/>
      <c r="HN48" s="85"/>
      <c r="HO48" s="85"/>
      <c r="HP48" s="85"/>
      <c r="HQ48" s="85"/>
      <c r="HR48" s="85"/>
      <c r="HS48" s="85"/>
      <c r="HT48" s="85"/>
      <c r="HU48" s="85"/>
      <c r="HV48" s="85"/>
      <c r="HW48" s="85"/>
      <c r="HX48" s="85"/>
      <c r="HY48" s="85"/>
      <c r="HZ48" s="85"/>
      <c r="IA48" s="85"/>
      <c r="IB48" s="85"/>
      <c r="IC48" s="85"/>
      <c r="ID48" s="85"/>
      <c r="IE48" s="85"/>
      <c r="IF48" s="85"/>
      <c r="IG48" s="85"/>
      <c r="IH48" s="85"/>
      <c r="II48" s="85"/>
      <c r="IJ48" s="85"/>
      <c r="IK48" s="85"/>
      <c r="IL48" s="85"/>
      <c r="IM48" s="85"/>
      <c r="IN48" s="85"/>
      <c r="IO48" s="85"/>
      <c r="IP48" s="85"/>
      <c r="IQ48" s="85"/>
      <c r="IR48" s="85"/>
      <c r="IS48" s="85"/>
      <c r="IT48" s="85"/>
      <c r="IU48" s="85"/>
      <c r="IV48" s="85"/>
      <c r="IW48" s="85"/>
      <c r="IX48" s="85"/>
    </row>
    <row r="49" spans="1:258" s="7" customFormat="1" ht="21" customHeight="1">
      <c r="A49" s="86"/>
      <c r="B49" s="66"/>
      <c r="C49" s="2"/>
      <c r="D49" s="2"/>
      <c r="E49" s="3"/>
      <c r="F49" s="67"/>
      <c r="G49" s="518"/>
      <c r="H49" s="518"/>
      <c r="I49" s="518"/>
      <c r="J49" s="87"/>
      <c r="K49" s="172"/>
      <c r="L49" s="172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5"/>
      <c r="AC49" s="85"/>
      <c r="AD49" s="85"/>
      <c r="AE49" s="85"/>
      <c r="AF49" s="85"/>
      <c r="AG49" s="85"/>
      <c r="AH49" s="85"/>
      <c r="AI49" s="85"/>
      <c r="AJ49" s="85"/>
      <c r="AK49" s="85"/>
      <c r="AL49" s="85"/>
      <c r="AM49" s="85"/>
      <c r="AN49" s="85"/>
      <c r="AO49" s="85"/>
      <c r="AP49" s="85"/>
      <c r="AQ49" s="85"/>
      <c r="AR49" s="85"/>
      <c r="AS49" s="85"/>
      <c r="AT49" s="85"/>
      <c r="AU49" s="85"/>
      <c r="AV49" s="85"/>
      <c r="AW49" s="85"/>
      <c r="AX49" s="85"/>
      <c r="AY49" s="85"/>
      <c r="AZ49" s="85"/>
      <c r="BA49" s="85"/>
      <c r="BB49" s="85"/>
      <c r="BC49" s="85"/>
      <c r="BD49" s="85"/>
      <c r="BE49" s="85"/>
      <c r="BF49" s="85"/>
      <c r="BG49" s="85"/>
      <c r="BH49" s="85"/>
      <c r="BI49" s="85"/>
      <c r="BJ49" s="85"/>
      <c r="BK49" s="85"/>
      <c r="BL49" s="85"/>
      <c r="BM49" s="85"/>
      <c r="BN49" s="85"/>
      <c r="BO49" s="85"/>
      <c r="BP49" s="85"/>
      <c r="BQ49" s="85"/>
      <c r="BR49" s="85"/>
      <c r="BS49" s="85"/>
      <c r="BT49" s="85"/>
      <c r="BU49" s="85"/>
      <c r="BV49" s="85"/>
      <c r="BW49" s="85"/>
      <c r="BX49" s="85"/>
      <c r="BY49" s="85"/>
      <c r="BZ49" s="85"/>
      <c r="CA49" s="85"/>
      <c r="CB49" s="85"/>
      <c r="CC49" s="85"/>
      <c r="CD49" s="85"/>
      <c r="CE49" s="85"/>
      <c r="CF49" s="85"/>
      <c r="CG49" s="85"/>
      <c r="CH49" s="85"/>
      <c r="CI49" s="85"/>
      <c r="CJ49" s="85"/>
      <c r="CK49" s="85"/>
      <c r="CL49" s="85"/>
      <c r="CM49" s="85"/>
      <c r="CN49" s="85"/>
      <c r="CO49" s="85"/>
      <c r="CP49" s="85"/>
      <c r="CQ49" s="85"/>
      <c r="CR49" s="85"/>
      <c r="CS49" s="85"/>
      <c r="CT49" s="85"/>
      <c r="CU49" s="85"/>
      <c r="CV49" s="85"/>
      <c r="CW49" s="85"/>
      <c r="CX49" s="85"/>
      <c r="CY49" s="85"/>
      <c r="CZ49" s="85"/>
      <c r="DA49" s="85"/>
      <c r="DB49" s="85"/>
      <c r="DC49" s="85"/>
      <c r="DD49" s="85"/>
      <c r="DE49" s="85"/>
      <c r="DF49" s="85"/>
      <c r="DG49" s="85"/>
      <c r="DH49" s="85"/>
      <c r="DI49" s="85"/>
      <c r="DJ49" s="85"/>
      <c r="DK49" s="85"/>
      <c r="DL49" s="85"/>
      <c r="DM49" s="85"/>
      <c r="DN49" s="85"/>
      <c r="DO49" s="85"/>
      <c r="DP49" s="85"/>
      <c r="DQ49" s="85"/>
      <c r="DR49" s="85"/>
      <c r="DS49" s="85"/>
      <c r="DT49" s="85"/>
      <c r="DU49" s="85"/>
      <c r="DV49" s="85"/>
      <c r="DW49" s="85"/>
      <c r="DX49" s="85"/>
      <c r="DY49" s="85"/>
      <c r="DZ49" s="85"/>
      <c r="EA49" s="85"/>
      <c r="EB49" s="85"/>
      <c r="EC49" s="85"/>
      <c r="ED49" s="85"/>
      <c r="EE49" s="85"/>
      <c r="EF49" s="85"/>
      <c r="EG49" s="85"/>
      <c r="EH49" s="85"/>
      <c r="EI49" s="85"/>
      <c r="EJ49" s="85"/>
      <c r="EK49" s="85"/>
      <c r="EL49" s="85"/>
      <c r="EM49" s="85"/>
      <c r="EN49" s="85"/>
      <c r="EO49" s="85"/>
      <c r="EP49" s="85"/>
      <c r="EQ49" s="85"/>
      <c r="ER49" s="85"/>
      <c r="ES49" s="85"/>
      <c r="ET49" s="85"/>
      <c r="EU49" s="85"/>
      <c r="EV49" s="85"/>
      <c r="EW49" s="85"/>
      <c r="EX49" s="85"/>
      <c r="EY49" s="85"/>
      <c r="EZ49" s="85"/>
      <c r="FA49" s="85"/>
      <c r="FB49" s="85"/>
      <c r="FC49" s="85"/>
      <c r="FD49" s="85"/>
      <c r="FE49" s="85"/>
      <c r="FF49" s="85"/>
      <c r="FG49" s="85"/>
      <c r="FH49" s="85"/>
      <c r="FI49" s="85"/>
      <c r="FJ49" s="85"/>
      <c r="FK49" s="85"/>
      <c r="FL49" s="85"/>
      <c r="FM49" s="85"/>
      <c r="FN49" s="85"/>
      <c r="FO49" s="85"/>
      <c r="FP49" s="85"/>
      <c r="FQ49" s="85"/>
      <c r="FR49" s="85"/>
      <c r="FS49" s="85"/>
      <c r="FT49" s="85"/>
      <c r="FU49" s="85"/>
      <c r="FV49" s="85"/>
      <c r="FW49" s="85"/>
      <c r="FX49" s="85"/>
      <c r="FY49" s="85"/>
      <c r="FZ49" s="85"/>
      <c r="GA49" s="85"/>
      <c r="GB49" s="85"/>
      <c r="GC49" s="85"/>
      <c r="GD49" s="85"/>
      <c r="GE49" s="85"/>
      <c r="GF49" s="85"/>
      <c r="GG49" s="85"/>
      <c r="GH49" s="85"/>
      <c r="GI49" s="85"/>
      <c r="GJ49" s="85"/>
      <c r="GK49" s="85"/>
      <c r="GL49" s="85"/>
      <c r="GM49" s="85"/>
      <c r="GN49" s="85"/>
      <c r="GO49" s="85"/>
      <c r="GP49" s="85"/>
      <c r="GQ49" s="85"/>
      <c r="GR49" s="85"/>
      <c r="GS49" s="85"/>
      <c r="GT49" s="85"/>
      <c r="GU49" s="85"/>
      <c r="GV49" s="85"/>
      <c r="GW49" s="85"/>
      <c r="GX49" s="85"/>
      <c r="GY49" s="85"/>
      <c r="GZ49" s="85"/>
      <c r="HA49" s="85"/>
      <c r="HB49" s="85"/>
      <c r="HC49" s="85"/>
      <c r="HD49" s="85"/>
      <c r="HE49" s="85"/>
      <c r="HF49" s="85"/>
      <c r="HG49" s="85"/>
      <c r="HH49" s="85"/>
      <c r="HI49" s="85"/>
      <c r="HJ49" s="85"/>
      <c r="HK49" s="85"/>
      <c r="HL49" s="85"/>
      <c r="HM49" s="85"/>
      <c r="HN49" s="85"/>
      <c r="HO49" s="85"/>
      <c r="HP49" s="85"/>
      <c r="HQ49" s="85"/>
      <c r="HR49" s="85"/>
      <c r="HS49" s="85"/>
      <c r="HT49" s="85"/>
      <c r="HU49" s="85"/>
      <c r="HV49" s="85"/>
      <c r="HW49" s="85"/>
      <c r="HX49" s="85"/>
      <c r="HY49" s="85"/>
      <c r="HZ49" s="85"/>
      <c r="IA49" s="85"/>
      <c r="IB49" s="85"/>
      <c r="IC49" s="85"/>
      <c r="ID49" s="85"/>
      <c r="IE49" s="85"/>
      <c r="IF49" s="85"/>
      <c r="IG49" s="85"/>
      <c r="IH49" s="85"/>
      <c r="II49" s="85"/>
      <c r="IJ49" s="85"/>
      <c r="IK49" s="85"/>
      <c r="IL49" s="85"/>
      <c r="IM49" s="85"/>
      <c r="IN49" s="85"/>
      <c r="IO49" s="85"/>
      <c r="IP49" s="85"/>
      <c r="IQ49" s="85"/>
      <c r="IR49" s="85"/>
      <c r="IS49" s="85"/>
      <c r="IT49" s="85"/>
      <c r="IU49" s="85"/>
      <c r="IV49" s="85"/>
      <c r="IW49" s="85"/>
      <c r="IX49" s="85"/>
    </row>
    <row r="50" spans="1:258" s="7" customFormat="1" ht="21" customHeight="1">
      <c r="A50" s="86"/>
      <c r="B50" s="66"/>
      <c r="C50" s="2"/>
      <c r="D50" s="2"/>
      <c r="E50" s="3"/>
      <c r="F50" s="67"/>
      <c r="G50" s="67"/>
      <c r="H50" s="67"/>
      <c r="I50" s="518"/>
      <c r="J50" s="87"/>
      <c r="K50" s="172"/>
      <c r="L50" s="172"/>
      <c r="M50" s="77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5"/>
      <c r="AC50" s="85"/>
      <c r="AD50" s="85"/>
      <c r="AE50" s="85"/>
      <c r="AF50" s="85"/>
      <c r="AG50" s="85"/>
      <c r="AH50" s="85"/>
      <c r="AI50" s="85"/>
      <c r="AJ50" s="85"/>
      <c r="AK50" s="85"/>
      <c r="AL50" s="85"/>
      <c r="AM50" s="85"/>
      <c r="AN50" s="85"/>
      <c r="AO50" s="85"/>
      <c r="AP50" s="85"/>
      <c r="AQ50" s="85"/>
      <c r="AR50" s="85"/>
      <c r="AS50" s="85"/>
      <c r="AT50" s="85"/>
      <c r="AU50" s="85"/>
      <c r="AV50" s="85"/>
      <c r="AW50" s="85"/>
      <c r="AX50" s="85"/>
      <c r="AY50" s="85"/>
      <c r="AZ50" s="85"/>
      <c r="BA50" s="85"/>
      <c r="BB50" s="85"/>
      <c r="BC50" s="85"/>
      <c r="BD50" s="85"/>
      <c r="BE50" s="85"/>
      <c r="BF50" s="85"/>
      <c r="BG50" s="85"/>
      <c r="BH50" s="85"/>
      <c r="BI50" s="85"/>
      <c r="BJ50" s="85"/>
      <c r="BK50" s="85"/>
      <c r="BL50" s="85"/>
      <c r="BM50" s="85"/>
      <c r="BN50" s="85"/>
      <c r="BO50" s="85"/>
      <c r="BP50" s="85"/>
      <c r="BQ50" s="85"/>
      <c r="BR50" s="85"/>
      <c r="BS50" s="85"/>
      <c r="BT50" s="85"/>
      <c r="BU50" s="85"/>
      <c r="BV50" s="85"/>
      <c r="BW50" s="85"/>
      <c r="BX50" s="85"/>
      <c r="BY50" s="85"/>
      <c r="BZ50" s="85"/>
      <c r="CA50" s="85"/>
      <c r="CB50" s="85"/>
      <c r="CC50" s="85"/>
      <c r="CD50" s="85"/>
      <c r="CE50" s="85"/>
      <c r="CF50" s="85"/>
      <c r="CG50" s="85"/>
      <c r="CH50" s="85"/>
      <c r="CI50" s="85"/>
      <c r="CJ50" s="85"/>
      <c r="CK50" s="85"/>
      <c r="CL50" s="85"/>
      <c r="CM50" s="85"/>
      <c r="CN50" s="85"/>
      <c r="CO50" s="85"/>
      <c r="CP50" s="85"/>
      <c r="CQ50" s="85"/>
      <c r="CR50" s="85"/>
      <c r="CS50" s="85"/>
      <c r="CT50" s="85"/>
      <c r="CU50" s="85"/>
      <c r="CV50" s="85"/>
      <c r="CW50" s="85"/>
      <c r="CX50" s="85"/>
      <c r="CY50" s="85"/>
      <c r="CZ50" s="85"/>
      <c r="DA50" s="85"/>
      <c r="DB50" s="85"/>
      <c r="DC50" s="85"/>
      <c r="DD50" s="85"/>
      <c r="DE50" s="85"/>
      <c r="DF50" s="85"/>
      <c r="DG50" s="85"/>
      <c r="DH50" s="85"/>
      <c r="DI50" s="85"/>
      <c r="DJ50" s="85"/>
      <c r="DK50" s="85"/>
      <c r="DL50" s="85"/>
      <c r="DM50" s="85"/>
      <c r="DN50" s="85"/>
      <c r="DO50" s="85"/>
      <c r="DP50" s="85"/>
      <c r="DQ50" s="85"/>
      <c r="DR50" s="85"/>
      <c r="DS50" s="85"/>
      <c r="DT50" s="85"/>
      <c r="DU50" s="85"/>
      <c r="DV50" s="85"/>
      <c r="DW50" s="85"/>
      <c r="DX50" s="85"/>
      <c r="DY50" s="85"/>
      <c r="DZ50" s="85"/>
      <c r="EA50" s="85"/>
      <c r="EB50" s="85"/>
      <c r="EC50" s="85"/>
      <c r="ED50" s="85"/>
      <c r="EE50" s="85"/>
      <c r="EF50" s="85"/>
      <c r="EG50" s="85"/>
      <c r="EH50" s="85"/>
      <c r="EI50" s="85"/>
      <c r="EJ50" s="85"/>
      <c r="EK50" s="85"/>
      <c r="EL50" s="85"/>
      <c r="EM50" s="85"/>
      <c r="EN50" s="85"/>
      <c r="EO50" s="85"/>
      <c r="EP50" s="85"/>
      <c r="EQ50" s="85"/>
      <c r="ER50" s="85"/>
      <c r="ES50" s="85"/>
      <c r="ET50" s="85"/>
      <c r="EU50" s="85"/>
      <c r="EV50" s="85"/>
      <c r="EW50" s="85"/>
      <c r="EX50" s="85"/>
      <c r="EY50" s="85"/>
      <c r="EZ50" s="85"/>
      <c r="FA50" s="85"/>
      <c r="FB50" s="85"/>
      <c r="FC50" s="85"/>
      <c r="FD50" s="85"/>
      <c r="FE50" s="85"/>
      <c r="FF50" s="85"/>
      <c r="FG50" s="85"/>
      <c r="FH50" s="85"/>
      <c r="FI50" s="85"/>
      <c r="FJ50" s="85"/>
      <c r="FK50" s="85"/>
      <c r="FL50" s="85"/>
      <c r="FM50" s="85"/>
      <c r="FN50" s="85"/>
      <c r="FO50" s="85"/>
      <c r="FP50" s="85"/>
      <c r="FQ50" s="85"/>
      <c r="FR50" s="85"/>
      <c r="FS50" s="85"/>
      <c r="FT50" s="85"/>
      <c r="FU50" s="85"/>
      <c r="FV50" s="85"/>
      <c r="FW50" s="85"/>
      <c r="FX50" s="85"/>
      <c r="FY50" s="85"/>
      <c r="FZ50" s="85"/>
      <c r="GA50" s="85"/>
      <c r="GB50" s="85"/>
      <c r="GC50" s="85"/>
      <c r="GD50" s="85"/>
      <c r="GE50" s="85"/>
      <c r="GF50" s="85"/>
      <c r="GG50" s="85"/>
      <c r="GH50" s="85"/>
      <c r="GI50" s="85"/>
      <c r="GJ50" s="85"/>
      <c r="GK50" s="85"/>
      <c r="GL50" s="85"/>
      <c r="GM50" s="85"/>
      <c r="GN50" s="85"/>
      <c r="GO50" s="85"/>
      <c r="GP50" s="85"/>
      <c r="GQ50" s="85"/>
      <c r="GR50" s="85"/>
      <c r="GS50" s="85"/>
      <c r="GT50" s="85"/>
      <c r="GU50" s="85"/>
      <c r="GV50" s="85"/>
      <c r="GW50" s="85"/>
      <c r="GX50" s="85"/>
      <c r="GY50" s="85"/>
      <c r="GZ50" s="85"/>
      <c r="HA50" s="85"/>
      <c r="HB50" s="85"/>
      <c r="HC50" s="85"/>
      <c r="HD50" s="85"/>
      <c r="HE50" s="85"/>
      <c r="HF50" s="85"/>
      <c r="HG50" s="85"/>
      <c r="HH50" s="85"/>
      <c r="HI50" s="85"/>
      <c r="HJ50" s="85"/>
      <c r="HK50" s="85"/>
      <c r="HL50" s="85"/>
      <c r="HM50" s="85"/>
      <c r="HN50" s="85"/>
      <c r="HO50" s="85"/>
      <c r="HP50" s="85"/>
      <c r="HQ50" s="85"/>
      <c r="HR50" s="85"/>
      <c r="HS50" s="85"/>
      <c r="HT50" s="85"/>
      <c r="HU50" s="85"/>
      <c r="HV50" s="85"/>
      <c r="HW50" s="85"/>
      <c r="HX50" s="85"/>
      <c r="HY50" s="85"/>
      <c r="HZ50" s="85"/>
      <c r="IA50" s="85"/>
      <c r="IB50" s="85"/>
      <c r="IC50" s="85"/>
      <c r="ID50" s="85"/>
      <c r="IE50" s="85"/>
      <c r="IF50" s="85"/>
      <c r="IG50" s="85"/>
      <c r="IH50" s="85"/>
      <c r="II50" s="85"/>
      <c r="IJ50" s="85"/>
      <c r="IK50" s="85"/>
      <c r="IL50" s="85"/>
      <c r="IM50" s="85"/>
      <c r="IN50" s="85"/>
      <c r="IO50" s="85"/>
      <c r="IP50" s="85"/>
      <c r="IQ50" s="85"/>
      <c r="IR50" s="85"/>
      <c r="IS50" s="85"/>
      <c r="IT50" s="85"/>
      <c r="IU50" s="85"/>
      <c r="IV50" s="85"/>
      <c r="IW50" s="85"/>
      <c r="IX50" s="85"/>
    </row>
    <row r="51" spans="1:258" s="7" customFormat="1" ht="21" customHeight="1">
      <c r="A51" s="86"/>
      <c r="B51" s="520"/>
      <c r="C51" s="2"/>
      <c r="D51" s="2"/>
      <c r="E51" s="520"/>
      <c r="F51" s="520"/>
      <c r="G51" s="67"/>
      <c r="H51" s="67"/>
      <c r="I51" s="518"/>
      <c r="J51" s="89"/>
      <c r="K51" s="172"/>
      <c r="L51" s="172"/>
      <c r="M51" s="203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85"/>
      <c r="AB51" s="85"/>
      <c r="AC51" s="85"/>
      <c r="AD51" s="85"/>
      <c r="AE51" s="85"/>
      <c r="AF51" s="85"/>
      <c r="AG51" s="85"/>
      <c r="AH51" s="85"/>
      <c r="AI51" s="85"/>
      <c r="AJ51" s="85"/>
      <c r="AK51" s="85"/>
      <c r="AL51" s="85"/>
      <c r="AM51" s="85"/>
      <c r="AN51" s="85"/>
      <c r="AO51" s="85"/>
      <c r="AP51" s="85"/>
      <c r="AQ51" s="85"/>
      <c r="AR51" s="85"/>
      <c r="AS51" s="85"/>
      <c r="AT51" s="85"/>
      <c r="AU51" s="85"/>
      <c r="AV51" s="85"/>
      <c r="AW51" s="85"/>
      <c r="AX51" s="85"/>
      <c r="AY51" s="85"/>
      <c r="AZ51" s="85"/>
      <c r="BA51" s="85"/>
      <c r="BB51" s="85"/>
      <c r="BC51" s="85"/>
      <c r="BD51" s="85"/>
      <c r="BE51" s="85"/>
      <c r="BF51" s="85"/>
      <c r="BG51" s="85"/>
      <c r="BH51" s="85"/>
      <c r="BI51" s="85"/>
      <c r="BJ51" s="85"/>
      <c r="BK51" s="85"/>
      <c r="BL51" s="85"/>
      <c r="BM51" s="85"/>
      <c r="BN51" s="85"/>
      <c r="BO51" s="85"/>
      <c r="BP51" s="85"/>
      <c r="BQ51" s="85"/>
      <c r="BR51" s="85"/>
      <c r="BS51" s="85"/>
      <c r="BT51" s="85"/>
      <c r="BU51" s="85"/>
      <c r="BV51" s="85"/>
      <c r="BW51" s="85"/>
      <c r="BX51" s="85"/>
      <c r="BY51" s="85"/>
      <c r="BZ51" s="85"/>
      <c r="CA51" s="85"/>
      <c r="CB51" s="85"/>
      <c r="CC51" s="85"/>
      <c r="CD51" s="85"/>
      <c r="CE51" s="85"/>
      <c r="CF51" s="85"/>
      <c r="CG51" s="85"/>
      <c r="CH51" s="85"/>
      <c r="CI51" s="85"/>
      <c r="CJ51" s="85"/>
      <c r="CK51" s="85"/>
      <c r="CL51" s="85"/>
      <c r="CM51" s="85"/>
      <c r="CN51" s="85"/>
      <c r="CO51" s="85"/>
      <c r="CP51" s="85"/>
      <c r="CQ51" s="85"/>
      <c r="CR51" s="85"/>
      <c r="CS51" s="85"/>
      <c r="CT51" s="85"/>
      <c r="CU51" s="85"/>
      <c r="CV51" s="85"/>
      <c r="CW51" s="85"/>
      <c r="CX51" s="85"/>
      <c r="CY51" s="85"/>
      <c r="CZ51" s="85"/>
      <c r="DA51" s="85"/>
      <c r="DB51" s="85"/>
      <c r="DC51" s="85"/>
      <c r="DD51" s="85"/>
      <c r="DE51" s="85"/>
      <c r="DF51" s="85"/>
      <c r="DG51" s="85"/>
      <c r="DH51" s="85"/>
      <c r="DI51" s="85"/>
      <c r="DJ51" s="85"/>
      <c r="DK51" s="85"/>
      <c r="DL51" s="85"/>
      <c r="DM51" s="85"/>
      <c r="DN51" s="85"/>
      <c r="DO51" s="85"/>
      <c r="DP51" s="85"/>
      <c r="DQ51" s="85"/>
      <c r="DR51" s="85"/>
      <c r="DS51" s="85"/>
      <c r="DT51" s="85"/>
      <c r="DU51" s="85"/>
      <c r="DV51" s="85"/>
      <c r="DW51" s="85"/>
      <c r="DX51" s="85"/>
      <c r="DY51" s="85"/>
      <c r="DZ51" s="85"/>
      <c r="EA51" s="85"/>
      <c r="EB51" s="85"/>
      <c r="EC51" s="85"/>
      <c r="ED51" s="85"/>
      <c r="EE51" s="85"/>
      <c r="EF51" s="85"/>
      <c r="EG51" s="85"/>
      <c r="EH51" s="85"/>
      <c r="EI51" s="85"/>
      <c r="EJ51" s="85"/>
      <c r="EK51" s="85"/>
      <c r="EL51" s="85"/>
      <c r="EM51" s="85"/>
      <c r="EN51" s="85"/>
      <c r="EO51" s="85"/>
      <c r="EP51" s="85"/>
      <c r="EQ51" s="85"/>
      <c r="ER51" s="85"/>
      <c r="ES51" s="85"/>
      <c r="ET51" s="85"/>
      <c r="EU51" s="85"/>
      <c r="EV51" s="85"/>
      <c r="EW51" s="85"/>
      <c r="EX51" s="85"/>
      <c r="EY51" s="85"/>
      <c r="EZ51" s="85"/>
      <c r="FA51" s="85"/>
      <c r="FB51" s="85"/>
      <c r="FC51" s="85"/>
      <c r="FD51" s="85"/>
      <c r="FE51" s="85"/>
      <c r="FF51" s="85"/>
      <c r="FG51" s="85"/>
      <c r="FH51" s="85"/>
      <c r="FI51" s="85"/>
      <c r="FJ51" s="85"/>
      <c r="FK51" s="85"/>
      <c r="FL51" s="85"/>
      <c r="FM51" s="85"/>
      <c r="FN51" s="85"/>
      <c r="FO51" s="85"/>
      <c r="FP51" s="85"/>
      <c r="FQ51" s="85"/>
      <c r="FR51" s="85"/>
      <c r="FS51" s="85"/>
      <c r="FT51" s="85"/>
      <c r="FU51" s="85"/>
      <c r="FV51" s="85"/>
      <c r="FW51" s="85"/>
      <c r="FX51" s="85"/>
      <c r="FY51" s="85"/>
      <c r="FZ51" s="85"/>
      <c r="GA51" s="85"/>
      <c r="GB51" s="85"/>
      <c r="GC51" s="85"/>
      <c r="GD51" s="85"/>
      <c r="GE51" s="85"/>
      <c r="GF51" s="85"/>
      <c r="GG51" s="85"/>
      <c r="GH51" s="85"/>
      <c r="GI51" s="85"/>
      <c r="GJ51" s="85"/>
      <c r="GK51" s="85"/>
      <c r="GL51" s="85"/>
      <c r="GM51" s="85"/>
      <c r="GN51" s="85"/>
      <c r="GO51" s="85"/>
      <c r="GP51" s="85"/>
      <c r="GQ51" s="85"/>
      <c r="GR51" s="85"/>
      <c r="GS51" s="85"/>
      <c r="GT51" s="85"/>
      <c r="GU51" s="85"/>
      <c r="GV51" s="85"/>
      <c r="GW51" s="85"/>
      <c r="GX51" s="85"/>
      <c r="GY51" s="85"/>
      <c r="GZ51" s="85"/>
      <c r="HA51" s="85"/>
      <c r="HB51" s="85"/>
      <c r="HC51" s="85"/>
      <c r="HD51" s="85"/>
      <c r="HE51" s="85"/>
      <c r="HF51" s="85"/>
      <c r="HG51" s="85"/>
      <c r="HH51" s="85"/>
      <c r="HI51" s="85"/>
      <c r="HJ51" s="85"/>
      <c r="HK51" s="85"/>
      <c r="HL51" s="85"/>
      <c r="HM51" s="85"/>
      <c r="HN51" s="85"/>
      <c r="HO51" s="85"/>
      <c r="HP51" s="85"/>
      <c r="HQ51" s="85"/>
      <c r="HR51" s="85"/>
      <c r="HS51" s="85"/>
      <c r="HT51" s="85"/>
      <c r="HU51" s="85"/>
      <c r="HV51" s="85"/>
      <c r="HW51" s="85"/>
      <c r="HX51" s="85"/>
      <c r="HY51" s="85"/>
      <c r="HZ51" s="85"/>
      <c r="IA51" s="85"/>
      <c r="IB51" s="85"/>
      <c r="IC51" s="85"/>
      <c r="ID51" s="85"/>
      <c r="IE51" s="85"/>
      <c r="IF51" s="85"/>
      <c r="IG51" s="85"/>
      <c r="IH51" s="85"/>
      <c r="II51" s="85"/>
      <c r="IJ51" s="85"/>
      <c r="IK51" s="85"/>
      <c r="IL51" s="85"/>
      <c r="IM51" s="85"/>
      <c r="IN51" s="85"/>
      <c r="IO51" s="85"/>
      <c r="IP51" s="85"/>
      <c r="IQ51" s="85"/>
      <c r="IR51" s="85"/>
      <c r="IS51" s="85"/>
      <c r="IT51" s="85"/>
      <c r="IU51" s="85"/>
      <c r="IV51" s="85"/>
      <c r="IW51" s="85"/>
      <c r="IX51" s="85"/>
    </row>
    <row r="52" spans="1:258" s="7" customFormat="1" ht="21" customHeight="1">
      <c r="A52" s="86"/>
      <c r="B52" s="66"/>
      <c r="C52" s="2"/>
      <c r="D52" s="2"/>
      <c r="E52" s="3"/>
      <c r="F52" s="67"/>
      <c r="G52" s="3"/>
      <c r="H52" s="67"/>
      <c r="I52" s="4"/>
      <c r="J52" s="89"/>
      <c r="K52" s="172"/>
      <c r="L52" s="172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5"/>
      <c r="AG52" s="85"/>
      <c r="AH52" s="85"/>
      <c r="AI52" s="85"/>
      <c r="AJ52" s="85"/>
      <c r="AK52" s="85"/>
      <c r="AL52" s="85"/>
      <c r="AM52" s="85"/>
      <c r="AN52" s="85"/>
      <c r="AO52" s="85"/>
      <c r="AP52" s="85"/>
      <c r="AQ52" s="85"/>
      <c r="AR52" s="85"/>
      <c r="AS52" s="85"/>
      <c r="AT52" s="85"/>
      <c r="AU52" s="85"/>
      <c r="AV52" s="85"/>
      <c r="AW52" s="85"/>
      <c r="AX52" s="85"/>
      <c r="AY52" s="85"/>
      <c r="AZ52" s="85"/>
      <c r="BA52" s="85"/>
      <c r="BB52" s="85"/>
      <c r="BC52" s="85"/>
      <c r="BD52" s="85"/>
      <c r="BE52" s="85"/>
      <c r="BF52" s="85"/>
      <c r="BG52" s="85"/>
      <c r="BH52" s="85"/>
      <c r="BI52" s="85"/>
      <c r="BJ52" s="85"/>
      <c r="BK52" s="85"/>
      <c r="BL52" s="85"/>
      <c r="BM52" s="85"/>
      <c r="BN52" s="85"/>
      <c r="BO52" s="85"/>
      <c r="BP52" s="85"/>
      <c r="BQ52" s="85"/>
      <c r="BR52" s="85"/>
      <c r="BS52" s="85"/>
      <c r="BT52" s="85"/>
      <c r="BU52" s="85"/>
      <c r="BV52" s="85"/>
      <c r="BW52" s="85"/>
      <c r="BX52" s="85"/>
      <c r="BY52" s="85"/>
      <c r="BZ52" s="85"/>
      <c r="CA52" s="85"/>
      <c r="CB52" s="85"/>
      <c r="CC52" s="85"/>
      <c r="CD52" s="85"/>
      <c r="CE52" s="85"/>
      <c r="CF52" s="85"/>
      <c r="CG52" s="85"/>
      <c r="CH52" s="85"/>
      <c r="CI52" s="85"/>
      <c r="CJ52" s="85"/>
      <c r="CK52" s="85"/>
      <c r="CL52" s="85"/>
      <c r="CM52" s="85"/>
      <c r="CN52" s="85"/>
      <c r="CO52" s="85"/>
      <c r="CP52" s="85"/>
      <c r="CQ52" s="85"/>
      <c r="CR52" s="85"/>
      <c r="CS52" s="85"/>
      <c r="CT52" s="85"/>
      <c r="CU52" s="85"/>
      <c r="CV52" s="85"/>
      <c r="CW52" s="85"/>
      <c r="CX52" s="85"/>
      <c r="CY52" s="85"/>
      <c r="CZ52" s="85"/>
      <c r="DA52" s="85"/>
      <c r="DB52" s="85"/>
      <c r="DC52" s="85"/>
      <c r="DD52" s="85"/>
      <c r="DE52" s="85"/>
      <c r="DF52" s="85"/>
      <c r="DG52" s="85"/>
      <c r="DH52" s="85"/>
      <c r="DI52" s="85"/>
      <c r="DJ52" s="85"/>
      <c r="DK52" s="85"/>
      <c r="DL52" s="85"/>
      <c r="DM52" s="85"/>
      <c r="DN52" s="85"/>
      <c r="DO52" s="85"/>
      <c r="DP52" s="85"/>
      <c r="DQ52" s="85"/>
      <c r="DR52" s="85"/>
      <c r="DS52" s="85"/>
      <c r="DT52" s="85"/>
      <c r="DU52" s="85"/>
      <c r="DV52" s="85"/>
      <c r="DW52" s="85"/>
      <c r="DX52" s="85"/>
      <c r="DY52" s="85"/>
      <c r="DZ52" s="85"/>
      <c r="EA52" s="85"/>
      <c r="EB52" s="85"/>
      <c r="EC52" s="85"/>
      <c r="ED52" s="85"/>
      <c r="EE52" s="85"/>
      <c r="EF52" s="85"/>
      <c r="EG52" s="85"/>
      <c r="EH52" s="85"/>
      <c r="EI52" s="85"/>
      <c r="EJ52" s="85"/>
      <c r="EK52" s="85"/>
      <c r="EL52" s="85"/>
      <c r="EM52" s="85"/>
      <c r="EN52" s="85"/>
      <c r="EO52" s="85"/>
      <c r="EP52" s="85"/>
      <c r="EQ52" s="85"/>
      <c r="ER52" s="85"/>
      <c r="ES52" s="85"/>
      <c r="ET52" s="85"/>
      <c r="EU52" s="85"/>
      <c r="EV52" s="85"/>
      <c r="EW52" s="85"/>
      <c r="EX52" s="85"/>
      <c r="EY52" s="85"/>
      <c r="EZ52" s="85"/>
      <c r="FA52" s="85"/>
      <c r="FB52" s="85"/>
      <c r="FC52" s="85"/>
      <c r="FD52" s="85"/>
      <c r="FE52" s="85"/>
      <c r="FF52" s="85"/>
      <c r="FG52" s="85"/>
      <c r="FH52" s="85"/>
      <c r="FI52" s="85"/>
      <c r="FJ52" s="85"/>
      <c r="FK52" s="85"/>
      <c r="FL52" s="85"/>
      <c r="FM52" s="85"/>
      <c r="FN52" s="85"/>
      <c r="FO52" s="85"/>
      <c r="FP52" s="85"/>
      <c r="FQ52" s="85"/>
      <c r="FR52" s="85"/>
      <c r="FS52" s="85"/>
      <c r="FT52" s="85"/>
      <c r="FU52" s="85"/>
      <c r="FV52" s="85"/>
      <c r="FW52" s="85"/>
      <c r="FX52" s="85"/>
      <c r="FY52" s="85"/>
      <c r="FZ52" s="85"/>
      <c r="GA52" s="85"/>
      <c r="GB52" s="85"/>
      <c r="GC52" s="85"/>
      <c r="GD52" s="85"/>
      <c r="GE52" s="85"/>
      <c r="GF52" s="85"/>
      <c r="GG52" s="85"/>
      <c r="GH52" s="85"/>
      <c r="GI52" s="85"/>
      <c r="GJ52" s="85"/>
      <c r="GK52" s="85"/>
      <c r="GL52" s="85"/>
      <c r="GM52" s="85"/>
      <c r="GN52" s="85"/>
      <c r="GO52" s="85"/>
      <c r="GP52" s="85"/>
      <c r="GQ52" s="85"/>
      <c r="GR52" s="85"/>
      <c r="GS52" s="85"/>
      <c r="GT52" s="85"/>
      <c r="GU52" s="85"/>
      <c r="GV52" s="85"/>
      <c r="GW52" s="85"/>
      <c r="GX52" s="85"/>
      <c r="GY52" s="85"/>
      <c r="GZ52" s="85"/>
      <c r="HA52" s="85"/>
      <c r="HB52" s="85"/>
      <c r="HC52" s="85"/>
      <c r="HD52" s="85"/>
      <c r="HE52" s="85"/>
      <c r="HF52" s="85"/>
      <c r="HG52" s="85"/>
      <c r="HH52" s="85"/>
      <c r="HI52" s="85"/>
      <c r="HJ52" s="85"/>
      <c r="HK52" s="85"/>
      <c r="HL52" s="85"/>
      <c r="HM52" s="85"/>
      <c r="HN52" s="85"/>
      <c r="HO52" s="85"/>
      <c r="HP52" s="85"/>
      <c r="HQ52" s="85"/>
      <c r="HR52" s="85"/>
      <c r="HS52" s="85"/>
      <c r="HT52" s="85"/>
      <c r="HU52" s="85"/>
      <c r="HV52" s="85"/>
      <c r="HW52" s="85"/>
      <c r="HX52" s="85"/>
      <c r="HY52" s="85"/>
      <c r="HZ52" s="85"/>
      <c r="IA52" s="85"/>
      <c r="IB52" s="85"/>
      <c r="IC52" s="85"/>
      <c r="ID52" s="85"/>
      <c r="IE52" s="85"/>
      <c r="IF52" s="85"/>
      <c r="IG52" s="85"/>
      <c r="IH52" s="85"/>
      <c r="II52" s="85"/>
      <c r="IJ52" s="85"/>
      <c r="IK52" s="85"/>
      <c r="IL52" s="85"/>
      <c r="IM52" s="85"/>
      <c r="IN52" s="85"/>
      <c r="IO52" s="85"/>
      <c r="IP52" s="85"/>
      <c r="IQ52" s="85"/>
      <c r="IR52" s="85"/>
      <c r="IS52" s="85"/>
      <c r="IT52" s="85"/>
      <c r="IU52" s="85"/>
      <c r="IV52" s="85"/>
      <c r="IW52" s="85"/>
      <c r="IX52" s="85"/>
    </row>
    <row r="53" spans="1:258" s="7" customFormat="1" ht="21" customHeight="1">
      <c r="A53" s="86"/>
      <c r="B53" s="66"/>
      <c r="C53" s="2"/>
      <c r="D53" s="2"/>
      <c r="E53" s="3"/>
      <c r="F53" s="67"/>
      <c r="G53" s="3"/>
      <c r="H53" s="67"/>
      <c r="I53" s="4"/>
      <c r="J53" s="89"/>
      <c r="K53" s="172"/>
      <c r="L53" s="172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/>
      <c r="AG53" s="85"/>
      <c r="AH53" s="85"/>
      <c r="AI53" s="85"/>
      <c r="AJ53" s="85"/>
      <c r="AK53" s="85"/>
      <c r="AL53" s="85"/>
      <c r="AM53" s="85"/>
      <c r="AN53" s="85"/>
      <c r="AO53" s="85"/>
      <c r="AP53" s="85"/>
      <c r="AQ53" s="85"/>
      <c r="AR53" s="85"/>
      <c r="AS53" s="85"/>
      <c r="AT53" s="85"/>
      <c r="AU53" s="85"/>
      <c r="AV53" s="85"/>
      <c r="AW53" s="85"/>
      <c r="AX53" s="85"/>
      <c r="AY53" s="85"/>
      <c r="AZ53" s="85"/>
      <c r="BA53" s="85"/>
      <c r="BB53" s="85"/>
      <c r="BC53" s="85"/>
      <c r="BD53" s="85"/>
      <c r="BE53" s="85"/>
      <c r="BF53" s="85"/>
      <c r="BG53" s="85"/>
      <c r="BH53" s="85"/>
      <c r="BI53" s="85"/>
      <c r="BJ53" s="85"/>
      <c r="BK53" s="85"/>
      <c r="BL53" s="85"/>
      <c r="BM53" s="85"/>
      <c r="BN53" s="85"/>
      <c r="BO53" s="85"/>
      <c r="BP53" s="85"/>
      <c r="BQ53" s="85"/>
      <c r="BR53" s="85"/>
      <c r="BS53" s="85"/>
      <c r="BT53" s="85"/>
      <c r="BU53" s="85"/>
      <c r="BV53" s="85"/>
      <c r="BW53" s="85"/>
      <c r="BX53" s="85"/>
      <c r="BY53" s="85"/>
      <c r="BZ53" s="85"/>
      <c r="CA53" s="85"/>
      <c r="CB53" s="85"/>
      <c r="CC53" s="85"/>
      <c r="CD53" s="85"/>
      <c r="CE53" s="85"/>
      <c r="CF53" s="85"/>
      <c r="CG53" s="85"/>
      <c r="CH53" s="85"/>
      <c r="CI53" s="85"/>
      <c r="CJ53" s="85"/>
      <c r="CK53" s="85"/>
      <c r="CL53" s="85"/>
      <c r="CM53" s="85"/>
      <c r="CN53" s="85"/>
      <c r="CO53" s="85"/>
      <c r="CP53" s="85"/>
      <c r="CQ53" s="85"/>
      <c r="CR53" s="85"/>
      <c r="CS53" s="85"/>
      <c r="CT53" s="85"/>
      <c r="CU53" s="85"/>
      <c r="CV53" s="85"/>
      <c r="CW53" s="85"/>
      <c r="CX53" s="85"/>
      <c r="CY53" s="85"/>
      <c r="CZ53" s="85"/>
      <c r="DA53" s="85"/>
      <c r="DB53" s="85"/>
      <c r="DC53" s="85"/>
      <c r="DD53" s="85"/>
      <c r="DE53" s="85"/>
      <c r="DF53" s="85"/>
      <c r="DG53" s="85"/>
      <c r="DH53" s="85"/>
      <c r="DI53" s="85"/>
      <c r="DJ53" s="85"/>
      <c r="DK53" s="85"/>
      <c r="DL53" s="85"/>
      <c r="DM53" s="85"/>
      <c r="DN53" s="85"/>
      <c r="DO53" s="85"/>
      <c r="DP53" s="85"/>
      <c r="DQ53" s="85"/>
      <c r="DR53" s="85"/>
      <c r="DS53" s="85"/>
      <c r="DT53" s="85"/>
      <c r="DU53" s="85"/>
      <c r="DV53" s="85"/>
      <c r="DW53" s="85"/>
      <c r="DX53" s="85"/>
      <c r="DY53" s="85"/>
      <c r="DZ53" s="85"/>
      <c r="EA53" s="85"/>
      <c r="EB53" s="85"/>
      <c r="EC53" s="85"/>
      <c r="ED53" s="85"/>
      <c r="EE53" s="85"/>
      <c r="EF53" s="85"/>
      <c r="EG53" s="85"/>
      <c r="EH53" s="85"/>
      <c r="EI53" s="85"/>
      <c r="EJ53" s="85"/>
      <c r="EK53" s="85"/>
      <c r="EL53" s="85"/>
      <c r="EM53" s="85"/>
      <c r="EN53" s="85"/>
      <c r="EO53" s="85"/>
      <c r="EP53" s="85"/>
      <c r="EQ53" s="85"/>
      <c r="ER53" s="85"/>
      <c r="ES53" s="85"/>
      <c r="ET53" s="85"/>
      <c r="EU53" s="85"/>
      <c r="EV53" s="85"/>
      <c r="EW53" s="85"/>
      <c r="EX53" s="85"/>
      <c r="EY53" s="85"/>
      <c r="EZ53" s="85"/>
      <c r="FA53" s="85"/>
      <c r="FB53" s="85"/>
      <c r="FC53" s="85"/>
      <c r="FD53" s="85"/>
      <c r="FE53" s="85"/>
      <c r="FF53" s="85"/>
      <c r="FG53" s="85"/>
      <c r="FH53" s="85"/>
      <c r="FI53" s="85"/>
      <c r="FJ53" s="85"/>
      <c r="FK53" s="85"/>
      <c r="FL53" s="85"/>
      <c r="FM53" s="85"/>
      <c r="FN53" s="85"/>
      <c r="FO53" s="85"/>
      <c r="FP53" s="85"/>
      <c r="FQ53" s="85"/>
      <c r="FR53" s="85"/>
      <c r="FS53" s="85"/>
      <c r="FT53" s="85"/>
      <c r="FU53" s="85"/>
      <c r="FV53" s="85"/>
      <c r="FW53" s="85"/>
      <c r="FX53" s="85"/>
      <c r="FY53" s="85"/>
      <c r="FZ53" s="85"/>
      <c r="GA53" s="85"/>
      <c r="GB53" s="85"/>
      <c r="GC53" s="85"/>
      <c r="GD53" s="85"/>
      <c r="GE53" s="85"/>
      <c r="GF53" s="85"/>
      <c r="GG53" s="85"/>
      <c r="GH53" s="85"/>
      <c r="GI53" s="85"/>
      <c r="GJ53" s="85"/>
      <c r="GK53" s="85"/>
      <c r="GL53" s="85"/>
      <c r="GM53" s="85"/>
      <c r="GN53" s="85"/>
      <c r="GO53" s="85"/>
      <c r="GP53" s="85"/>
      <c r="GQ53" s="85"/>
      <c r="GR53" s="85"/>
      <c r="GS53" s="85"/>
      <c r="GT53" s="85"/>
      <c r="GU53" s="85"/>
      <c r="GV53" s="85"/>
      <c r="GW53" s="85"/>
      <c r="GX53" s="85"/>
      <c r="GY53" s="85"/>
      <c r="GZ53" s="85"/>
      <c r="HA53" s="85"/>
      <c r="HB53" s="85"/>
      <c r="HC53" s="85"/>
      <c r="HD53" s="85"/>
      <c r="HE53" s="85"/>
      <c r="HF53" s="85"/>
      <c r="HG53" s="85"/>
      <c r="HH53" s="85"/>
      <c r="HI53" s="85"/>
      <c r="HJ53" s="85"/>
      <c r="HK53" s="85"/>
      <c r="HL53" s="85"/>
      <c r="HM53" s="85"/>
      <c r="HN53" s="85"/>
      <c r="HO53" s="85"/>
      <c r="HP53" s="85"/>
      <c r="HQ53" s="85"/>
      <c r="HR53" s="85"/>
      <c r="HS53" s="85"/>
      <c r="HT53" s="85"/>
      <c r="HU53" s="85"/>
      <c r="HV53" s="85"/>
      <c r="HW53" s="85"/>
      <c r="HX53" s="85"/>
      <c r="HY53" s="85"/>
      <c r="HZ53" s="85"/>
      <c r="IA53" s="85"/>
      <c r="IB53" s="85"/>
      <c r="IC53" s="85"/>
      <c r="ID53" s="85"/>
      <c r="IE53" s="85"/>
      <c r="IF53" s="85"/>
      <c r="IG53" s="85"/>
      <c r="IH53" s="85"/>
      <c r="II53" s="85"/>
      <c r="IJ53" s="85"/>
      <c r="IK53" s="85"/>
      <c r="IL53" s="85"/>
      <c r="IM53" s="85"/>
      <c r="IN53" s="85"/>
      <c r="IO53" s="85"/>
      <c r="IP53" s="85"/>
      <c r="IQ53" s="85"/>
      <c r="IR53" s="85"/>
      <c r="IS53" s="85"/>
      <c r="IT53" s="85"/>
      <c r="IU53" s="85"/>
      <c r="IV53" s="85"/>
      <c r="IW53" s="85"/>
      <c r="IX53" s="85"/>
    </row>
    <row r="54" spans="1:258" s="7" customFormat="1" ht="21" customHeight="1">
      <c r="A54" s="86"/>
      <c r="B54" s="66"/>
      <c r="C54" s="2"/>
      <c r="D54" s="2"/>
      <c r="E54" s="3"/>
      <c r="F54" s="67"/>
      <c r="G54" s="3"/>
      <c r="H54" s="67"/>
      <c r="I54" s="4"/>
      <c r="J54" s="87"/>
      <c r="K54" s="172"/>
      <c r="L54" s="172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85"/>
      <c r="AC54" s="85"/>
      <c r="AD54" s="85"/>
      <c r="AE54" s="85"/>
      <c r="AF54" s="85"/>
      <c r="AG54" s="85"/>
      <c r="AH54" s="85"/>
      <c r="AI54" s="85"/>
      <c r="AJ54" s="85"/>
      <c r="AK54" s="85"/>
      <c r="AL54" s="85"/>
      <c r="AM54" s="85"/>
      <c r="AN54" s="85"/>
      <c r="AO54" s="85"/>
      <c r="AP54" s="85"/>
      <c r="AQ54" s="85"/>
      <c r="AR54" s="85"/>
      <c r="AS54" s="85"/>
      <c r="AT54" s="85"/>
      <c r="AU54" s="85"/>
      <c r="AV54" s="85"/>
      <c r="AW54" s="85"/>
      <c r="AX54" s="85"/>
      <c r="AY54" s="85"/>
      <c r="AZ54" s="85"/>
      <c r="BA54" s="85"/>
      <c r="BB54" s="85"/>
      <c r="BC54" s="85"/>
      <c r="BD54" s="85"/>
      <c r="BE54" s="85"/>
      <c r="BF54" s="85"/>
      <c r="BG54" s="85"/>
      <c r="BH54" s="85"/>
      <c r="BI54" s="85"/>
      <c r="BJ54" s="85"/>
      <c r="BK54" s="85"/>
      <c r="BL54" s="85"/>
      <c r="BM54" s="85"/>
      <c r="BN54" s="85"/>
      <c r="BO54" s="85"/>
      <c r="BP54" s="85"/>
      <c r="BQ54" s="85"/>
      <c r="BR54" s="85"/>
      <c r="BS54" s="85"/>
      <c r="BT54" s="85"/>
      <c r="BU54" s="85"/>
      <c r="BV54" s="85"/>
      <c r="BW54" s="85"/>
      <c r="BX54" s="85"/>
      <c r="BY54" s="85"/>
      <c r="BZ54" s="85"/>
      <c r="CA54" s="85"/>
      <c r="CB54" s="85"/>
      <c r="CC54" s="85"/>
      <c r="CD54" s="85"/>
      <c r="CE54" s="85"/>
      <c r="CF54" s="85"/>
      <c r="CG54" s="85"/>
      <c r="CH54" s="85"/>
      <c r="CI54" s="85"/>
      <c r="CJ54" s="85"/>
      <c r="CK54" s="85"/>
      <c r="CL54" s="85"/>
      <c r="CM54" s="85"/>
      <c r="CN54" s="85"/>
      <c r="CO54" s="85"/>
      <c r="CP54" s="85"/>
      <c r="CQ54" s="85"/>
      <c r="CR54" s="85"/>
      <c r="CS54" s="85"/>
      <c r="CT54" s="85"/>
      <c r="CU54" s="85"/>
      <c r="CV54" s="85"/>
      <c r="CW54" s="85"/>
      <c r="CX54" s="85"/>
      <c r="CY54" s="85"/>
      <c r="CZ54" s="85"/>
      <c r="DA54" s="85"/>
      <c r="DB54" s="85"/>
      <c r="DC54" s="85"/>
      <c r="DD54" s="85"/>
      <c r="DE54" s="85"/>
      <c r="DF54" s="85"/>
      <c r="DG54" s="85"/>
      <c r="DH54" s="85"/>
      <c r="DI54" s="85"/>
      <c r="DJ54" s="85"/>
      <c r="DK54" s="85"/>
      <c r="DL54" s="85"/>
      <c r="DM54" s="85"/>
      <c r="DN54" s="85"/>
      <c r="DO54" s="85"/>
      <c r="DP54" s="85"/>
      <c r="DQ54" s="85"/>
      <c r="DR54" s="85"/>
      <c r="DS54" s="85"/>
      <c r="DT54" s="85"/>
      <c r="DU54" s="85"/>
      <c r="DV54" s="85"/>
      <c r="DW54" s="85"/>
      <c r="DX54" s="85"/>
      <c r="DY54" s="85"/>
      <c r="DZ54" s="85"/>
      <c r="EA54" s="85"/>
      <c r="EB54" s="85"/>
      <c r="EC54" s="85"/>
      <c r="ED54" s="85"/>
      <c r="EE54" s="85"/>
      <c r="EF54" s="85"/>
      <c r="EG54" s="85"/>
      <c r="EH54" s="85"/>
      <c r="EI54" s="85"/>
      <c r="EJ54" s="85"/>
      <c r="EK54" s="85"/>
      <c r="EL54" s="85"/>
      <c r="EM54" s="85"/>
      <c r="EN54" s="85"/>
      <c r="EO54" s="85"/>
      <c r="EP54" s="85"/>
      <c r="EQ54" s="85"/>
      <c r="ER54" s="85"/>
      <c r="ES54" s="85"/>
      <c r="ET54" s="85"/>
      <c r="EU54" s="85"/>
      <c r="EV54" s="85"/>
      <c r="EW54" s="85"/>
      <c r="EX54" s="85"/>
      <c r="EY54" s="85"/>
      <c r="EZ54" s="85"/>
      <c r="FA54" s="85"/>
      <c r="FB54" s="85"/>
      <c r="FC54" s="85"/>
      <c r="FD54" s="85"/>
      <c r="FE54" s="85"/>
      <c r="FF54" s="85"/>
      <c r="FG54" s="85"/>
      <c r="FH54" s="85"/>
      <c r="FI54" s="85"/>
      <c r="FJ54" s="85"/>
      <c r="FK54" s="85"/>
      <c r="FL54" s="85"/>
      <c r="FM54" s="85"/>
      <c r="FN54" s="85"/>
      <c r="FO54" s="85"/>
      <c r="FP54" s="85"/>
      <c r="FQ54" s="85"/>
      <c r="FR54" s="85"/>
      <c r="FS54" s="85"/>
      <c r="FT54" s="85"/>
      <c r="FU54" s="85"/>
      <c r="FV54" s="85"/>
      <c r="FW54" s="85"/>
      <c r="FX54" s="85"/>
      <c r="FY54" s="85"/>
      <c r="FZ54" s="85"/>
      <c r="GA54" s="85"/>
      <c r="GB54" s="85"/>
      <c r="GC54" s="85"/>
      <c r="GD54" s="85"/>
      <c r="GE54" s="85"/>
      <c r="GF54" s="85"/>
      <c r="GG54" s="85"/>
      <c r="GH54" s="85"/>
      <c r="GI54" s="85"/>
      <c r="GJ54" s="85"/>
      <c r="GK54" s="85"/>
      <c r="GL54" s="85"/>
      <c r="GM54" s="85"/>
      <c r="GN54" s="85"/>
      <c r="GO54" s="85"/>
      <c r="GP54" s="85"/>
      <c r="GQ54" s="85"/>
      <c r="GR54" s="85"/>
      <c r="GS54" s="85"/>
      <c r="GT54" s="85"/>
      <c r="GU54" s="85"/>
      <c r="GV54" s="85"/>
      <c r="GW54" s="85"/>
      <c r="GX54" s="85"/>
      <c r="GY54" s="85"/>
      <c r="GZ54" s="85"/>
      <c r="HA54" s="85"/>
      <c r="HB54" s="85"/>
      <c r="HC54" s="85"/>
      <c r="HD54" s="85"/>
      <c r="HE54" s="85"/>
      <c r="HF54" s="85"/>
      <c r="HG54" s="85"/>
      <c r="HH54" s="85"/>
      <c r="HI54" s="85"/>
      <c r="HJ54" s="85"/>
      <c r="HK54" s="85"/>
      <c r="HL54" s="85"/>
      <c r="HM54" s="85"/>
      <c r="HN54" s="85"/>
      <c r="HO54" s="85"/>
      <c r="HP54" s="85"/>
      <c r="HQ54" s="85"/>
      <c r="HR54" s="85"/>
      <c r="HS54" s="85"/>
      <c r="HT54" s="85"/>
      <c r="HU54" s="85"/>
      <c r="HV54" s="85"/>
      <c r="HW54" s="85"/>
      <c r="HX54" s="85"/>
      <c r="HY54" s="85"/>
      <c r="HZ54" s="85"/>
      <c r="IA54" s="85"/>
      <c r="IB54" s="85"/>
      <c r="IC54" s="85"/>
      <c r="ID54" s="85"/>
      <c r="IE54" s="85"/>
      <c r="IF54" s="85"/>
      <c r="IG54" s="85"/>
      <c r="IH54" s="85"/>
      <c r="II54" s="85"/>
      <c r="IJ54" s="85"/>
      <c r="IK54" s="85"/>
      <c r="IL54" s="85"/>
      <c r="IM54" s="85"/>
      <c r="IN54" s="85"/>
      <c r="IO54" s="85"/>
      <c r="IP54" s="85"/>
      <c r="IQ54" s="85"/>
      <c r="IR54" s="85"/>
      <c r="IS54" s="85"/>
      <c r="IT54" s="85"/>
      <c r="IU54" s="85"/>
      <c r="IV54" s="85"/>
      <c r="IW54" s="85"/>
      <c r="IX54" s="85"/>
    </row>
    <row r="55" spans="1:258" s="7" customFormat="1" ht="21" customHeight="1">
      <c r="A55" s="86"/>
      <c r="B55" s="66"/>
      <c r="C55" s="2"/>
      <c r="D55" s="2"/>
      <c r="E55" s="3"/>
      <c r="F55" s="67"/>
      <c r="G55" s="3"/>
      <c r="H55" s="67"/>
      <c r="I55" s="4"/>
      <c r="J55" s="87"/>
      <c r="K55" s="172"/>
      <c r="L55" s="172"/>
      <c r="M55" s="8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5"/>
      <c r="AB55" s="85"/>
      <c r="AC55" s="85"/>
      <c r="AD55" s="85"/>
      <c r="AE55" s="85"/>
      <c r="AF55" s="85"/>
      <c r="AG55" s="85"/>
      <c r="AH55" s="85"/>
      <c r="AI55" s="85"/>
      <c r="AJ55" s="85"/>
      <c r="AK55" s="85"/>
      <c r="AL55" s="85"/>
      <c r="AM55" s="85"/>
      <c r="AN55" s="85"/>
      <c r="AO55" s="85"/>
      <c r="AP55" s="85"/>
      <c r="AQ55" s="85"/>
      <c r="AR55" s="85"/>
      <c r="AS55" s="85"/>
      <c r="AT55" s="85"/>
      <c r="AU55" s="85"/>
      <c r="AV55" s="85"/>
      <c r="AW55" s="85"/>
      <c r="AX55" s="85"/>
      <c r="AY55" s="85"/>
      <c r="AZ55" s="85"/>
      <c r="BA55" s="85"/>
      <c r="BB55" s="85"/>
      <c r="BC55" s="85"/>
      <c r="BD55" s="85"/>
      <c r="BE55" s="85"/>
      <c r="BF55" s="85"/>
      <c r="BG55" s="85"/>
      <c r="BH55" s="85"/>
      <c r="BI55" s="85"/>
      <c r="BJ55" s="85"/>
      <c r="BK55" s="85"/>
      <c r="BL55" s="85"/>
      <c r="BM55" s="85"/>
      <c r="BN55" s="85"/>
      <c r="BO55" s="85"/>
      <c r="BP55" s="85"/>
      <c r="BQ55" s="85"/>
      <c r="BR55" s="85"/>
      <c r="BS55" s="85"/>
      <c r="BT55" s="85"/>
      <c r="BU55" s="85"/>
      <c r="BV55" s="85"/>
      <c r="BW55" s="85"/>
      <c r="BX55" s="85"/>
      <c r="BY55" s="85"/>
      <c r="BZ55" s="85"/>
      <c r="CA55" s="85"/>
      <c r="CB55" s="85"/>
      <c r="CC55" s="85"/>
      <c r="CD55" s="85"/>
      <c r="CE55" s="85"/>
      <c r="CF55" s="85"/>
      <c r="CG55" s="85"/>
      <c r="CH55" s="85"/>
      <c r="CI55" s="85"/>
      <c r="CJ55" s="85"/>
      <c r="CK55" s="85"/>
      <c r="CL55" s="85"/>
      <c r="CM55" s="85"/>
      <c r="CN55" s="85"/>
      <c r="CO55" s="85"/>
      <c r="CP55" s="85"/>
      <c r="CQ55" s="85"/>
      <c r="CR55" s="85"/>
      <c r="CS55" s="85"/>
      <c r="CT55" s="85"/>
      <c r="CU55" s="85"/>
      <c r="CV55" s="85"/>
      <c r="CW55" s="85"/>
      <c r="CX55" s="85"/>
      <c r="CY55" s="85"/>
      <c r="CZ55" s="85"/>
      <c r="DA55" s="85"/>
      <c r="DB55" s="85"/>
      <c r="DC55" s="85"/>
      <c r="DD55" s="85"/>
      <c r="DE55" s="85"/>
      <c r="DF55" s="85"/>
      <c r="DG55" s="85"/>
      <c r="DH55" s="85"/>
      <c r="DI55" s="85"/>
      <c r="DJ55" s="85"/>
      <c r="DK55" s="85"/>
      <c r="DL55" s="85"/>
      <c r="DM55" s="85"/>
      <c r="DN55" s="85"/>
      <c r="DO55" s="85"/>
      <c r="DP55" s="85"/>
      <c r="DQ55" s="85"/>
      <c r="DR55" s="85"/>
      <c r="DS55" s="85"/>
      <c r="DT55" s="85"/>
      <c r="DU55" s="85"/>
      <c r="DV55" s="85"/>
      <c r="DW55" s="85"/>
      <c r="DX55" s="85"/>
      <c r="DY55" s="85"/>
      <c r="DZ55" s="85"/>
      <c r="EA55" s="85"/>
      <c r="EB55" s="85"/>
      <c r="EC55" s="85"/>
      <c r="ED55" s="85"/>
      <c r="EE55" s="85"/>
      <c r="EF55" s="85"/>
      <c r="EG55" s="85"/>
      <c r="EH55" s="85"/>
      <c r="EI55" s="85"/>
      <c r="EJ55" s="85"/>
      <c r="EK55" s="85"/>
      <c r="EL55" s="85"/>
      <c r="EM55" s="85"/>
      <c r="EN55" s="85"/>
      <c r="EO55" s="85"/>
      <c r="EP55" s="85"/>
      <c r="EQ55" s="85"/>
      <c r="ER55" s="85"/>
      <c r="ES55" s="85"/>
      <c r="ET55" s="85"/>
      <c r="EU55" s="85"/>
      <c r="EV55" s="85"/>
      <c r="EW55" s="85"/>
      <c r="EX55" s="85"/>
      <c r="EY55" s="85"/>
      <c r="EZ55" s="85"/>
      <c r="FA55" s="85"/>
      <c r="FB55" s="85"/>
      <c r="FC55" s="85"/>
      <c r="FD55" s="85"/>
      <c r="FE55" s="85"/>
      <c r="FF55" s="85"/>
      <c r="FG55" s="85"/>
      <c r="FH55" s="85"/>
      <c r="FI55" s="85"/>
      <c r="FJ55" s="85"/>
      <c r="FK55" s="85"/>
      <c r="FL55" s="85"/>
      <c r="FM55" s="85"/>
      <c r="FN55" s="85"/>
      <c r="FO55" s="85"/>
      <c r="FP55" s="85"/>
      <c r="FQ55" s="85"/>
      <c r="FR55" s="85"/>
      <c r="FS55" s="85"/>
      <c r="FT55" s="85"/>
      <c r="FU55" s="85"/>
      <c r="FV55" s="85"/>
      <c r="FW55" s="85"/>
      <c r="FX55" s="85"/>
      <c r="FY55" s="85"/>
      <c r="FZ55" s="85"/>
      <c r="GA55" s="85"/>
      <c r="GB55" s="85"/>
      <c r="GC55" s="85"/>
      <c r="GD55" s="85"/>
      <c r="GE55" s="85"/>
      <c r="GF55" s="85"/>
      <c r="GG55" s="85"/>
      <c r="GH55" s="85"/>
      <c r="GI55" s="85"/>
      <c r="GJ55" s="85"/>
      <c r="GK55" s="85"/>
      <c r="GL55" s="85"/>
      <c r="GM55" s="85"/>
      <c r="GN55" s="85"/>
      <c r="GO55" s="85"/>
      <c r="GP55" s="85"/>
      <c r="GQ55" s="85"/>
      <c r="GR55" s="85"/>
      <c r="GS55" s="85"/>
      <c r="GT55" s="85"/>
      <c r="GU55" s="85"/>
      <c r="GV55" s="85"/>
      <c r="GW55" s="85"/>
      <c r="GX55" s="85"/>
      <c r="GY55" s="85"/>
      <c r="GZ55" s="85"/>
      <c r="HA55" s="85"/>
      <c r="HB55" s="85"/>
      <c r="HC55" s="85"/>
      <c r="HD55" s="85"/>
      <c r="HE55" s="85"/>
      <c r="HF55" s="85"/>
      <c r="HG55" s="85"/>
      <c r="HH55" s="85"/>
      <c r="HI55" s="85"/>
      <c r="HJ55" s="85"/>
      <c r="HK55" s="85"/>
      <c r="HL55" s="85"/>
      <c r="HM55" s="85"/>
      <c r="HN55" s="85"/>
      <c r="HO55" s="85"/>
      <c r="HP55" s="85"/>
      <c r="HQ55" s="85"/>
      <c r="HR55" s="85"/>
      <c r="HS55" s="85"/>
      <c r="HT55" s="85"/>
      <c r="HU55" s="85"/>
      <c r="HV55" s="85"/>
      <c r="HW55" s="85"/>
      <c r="HX55" s="85"/>
      <c r="HY55" s="85"/>
      <c r="HZ55" s="85"/>
      <c r="IA55" s="85"/>
      <c r="IB55" s="85"/>
      <c r="IC55" s="85"/>
      <c r="ID55" s="85"/>
      <c r="IE55" s="85"/>
      <c r="IF55" s="85"/>
      <c r="IG55" s="85"/>
      <c r="IH55" s="85"/>
      <c r="II55" s="85"/>
      <c r="IJ55" s="85"/>
      <c r="IK55" s="85"/>
      <c r="IL55" s="85"/>
      <c r="IM55" s="85"/>
      <c r="IN55" s="85"/>
      <c r="IO55" s="85"/>
      <c r="IP55" s="85"/>
      <c r="IQ55" s="85"/>
      <c r="IR55" s="85"/>
      <c r="IS55" s="85"/>
      <c r="IT55" s="85"/>
      <c r="IU55" s="85"/>
      <c r="IV55" s="85"/>
      <c r="IW55" s="85"/>
      <c r="IX55" s="85"/>
    </row>
    <row r="56" spans="1:258" s="7" customFormat="1" ht="21" customHeight="1">
      <c r="A56" s="84"/>
      <c r="B56" s="66"/>
      <c r="C56" s="2"/>
      <c r="D56" s="2"/>
      <c r="E56" s="3"/>
      <c r="F56" s="67"/>
      <c r="G56" s="3"/>
      <c r="H56" s="67"/>
      <c r="I56" s="4"/>
      <c r="J56" s="89"/>
      <c r="K56" s="172"/>
      <c r="L56" s="172"/>
      <c r="M56" s="203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5"/>
      <c r="AB56" s="85"/>
      <c r="AC56" s="85"/>
      <c r="AD56" s="85"/>
      <c r="AE56" s="85"/>
      <c r="AF56" s="85"/>
      <c r="AG56" s="85"/>
      <c r="AH56" s="85"/>
      <c r="AI56" s="85"/>
      <c r="AJ56" s="85"/>
      <c r="AK56" s="85"/>
      <c r="AL56" s="85"/>
      <c r="AM56" s="85"/>
      <c r="AN56" s="85"/>
      <c r="AO56" s="85"/>
      <c r="AP56" s="85"/>
      <c r="AQ56" s="85"/>
      <c r="AR56" s="85"/>
      <c r="AS56" s="85"/>
      <c r="AT56" s="85"/>
      <c r="AU56" s="85"/>
      <c r="AV56" s="85"/>
      <c r="AW56" s="85"/>
      <c r="AX56" s="85"/>
      <c r="AY56" s="85"/>
      <c r="AZ56" s="85"/>
      <c r="BA56" s="85"/>
      <c r="BB56" s="85"/>
      <c r="BC56" s="85"/>
      <c r="BD56" s="85"/>
      <c r="BE56" s="85"/>
      <c r="BF56" s="85"/>
      <c r="BG56" s="85"/>
      <c r="BH56" s="85"/>
      <c r="BI56" s="85"/>
      <c r="BJ56" s="85"/>
      <c r="BK56" s="85"/>
      <c r="BL56" s="85"/>
      <c r="BM56" s="85"/>
      <c r="BN56" s="85"/>
      <c r="BO56" s="85"/>
      <c r="BP56" s="85"/>
      <c r="BQ56" s="85"/>
      <c r="BR56" s="85"/>
      <c r="BS56" s="85"/>
      <c r="BT56" s="85"/>
      <c r="BU56" s="85"/>
      <c r="BV56" s="85"/>
      <c r="BW56" s="85"/>
      <c r="BX56" s="85"/>
      <c r="BY56" s="85"/>
      <c r="BZ56" s="85"/>
      <c r="CA56" s="85"/>
      <c r="CB56" s="85"/>
      <c r="CC56" s="85"/>
      <c r="CD56" s="85"/>
      <c r="CE56" s="85"/>
      <c r="CF56" s="85"/>
      <c r="CG56" s="85"/>
      <c r="CH56" s="85"/>
      <c r="CI56" s="85"/>
      <c r="CJ56" s="85"/>
      <c r="CK56" s="85"/>
      <c r="CL56" s="85"/>
      <c r="CM56" s="85"/>
      <c r="CN56" s="85"/>
      <c r="CO56" s="85"/>
      <c r="CP56" s="85"/>
      <c r="CQ56" s="85"/>
      <c r="CR56" s="85"/>
      <c r="CS56" s="85"/>
      <c r="CT56" s="85"/>
      <c r="CU56" s="85"/>
      <c r="CV56" s="85"/>
      <c r="CW56" s="85"/>
      <c r="CX56" s="85"/>
      <c r="CY56" s="85"/>
      <c r="CZ56" s="85"/>
      <c r="DA56" s="85"/>
      <c r="DB56" s="85"/>
      <c r="DC56" s="85"/>
      <c r="DD56" s="85"/>
      <c r="DE56" s="85"/>
      <c r="DF56" s="85"/>
      <c r="DG56" s="85"/>
      <c r="DH56" s="85"/>
      <c r="DI56" s="85"/>
      <c r="DJ56" s="85"/>
      <c r="DK56" s="85"/>
      <c r="DL56" s="85"/>
      <c r="DM56" s="85"/>
      <c r="DN56" s="85"/>
      <c r="DO56" s="85"/>
      <c r="DP56" s="85"/>
      <c r="DQ56" s="85"/>
      <c r="DR56" s="85"/>
      <c r="DS56" s="85"/>
      <c r="DT56" s="85"/>
      <c r="DU56" s="85"/>
      <c r="DV56" s="85"/>
      <c r="DW56" s="85"/>
      <c r="DX56" s="85"/>
      <c r="DY56" s="85"/>
      <c r="DZ56" s="85"/>
      <c r="EA56" s="85"/>
      <c r="EB56" s="85"/>
      <c r="EC56" s="85"/>
      <c r="ED56" s="85"/>
      <c r="EE56" s="85"/>
      <c r="EF56" s="85"/>
      <c r="EG56" s="85"/>
      <c r="EH56" s="85"/>
      <c r="EI56" s="85"/>
      <c r="EJ56" s="85"/>
      <c r="EK56" s="85"/>
      <c r="EL56" s="85"/>
      <c r="EM56" s="85"/>
      <c r="EN56" s="85"/>
      <c r="EO56" s="85"/>
      <c r="EP56" s="85"/>
      <c r="EQ56" s="85"/>
      <c r="ER56" s="85"/>
      <c r="ES56" s="85"/>
      <c r="ET56" s="85"/>
      <c r="EU56" s="85"/>
      <c r="EV56" s="85"/>
      <c r="EW56" s="85"/>
      <c r="EX56" s="85"/>
      <c r="EY56" s="85"/>
      <c r="EZ56" s="85"/>
      <c r="FA56" s="85"/>
      <c r="FB56" s="85"/>
      <c r="FC56" s="85"/>
      <c r="FD56" s="85"/>
      <c r="FE56" s="85"/>
      <c r="FF56" s="85"/>
      <c r="FG56" s="85"/>
      <c r="FH56" s="85"/>
      <c r="FI56" s="85"/>
      <c r="FJ56" s="85"/>
      <c r="FK56" s="85"/>
      <c r="FL56" s="85"/>
      <c r="FM56" s="85"/>
      <c r="FN56" s="85"/>
      <c r="FO56" s="85"/>
      <c r="FP56" s="85"/>
      <c r="FQ56" s="85"/>
      <c r="FR56" s="85"/>
      <c r="FS56" s="85"/>
      <c r="FT56" s="85"/>
      <c r="FU56" s="85"/>
      <c r="FV56" s="85"/>
      <c r="FW56" s="85"/>
      <c r="FX56" s="85"/>
      <c r="FY56" s="85"/>
      <c r="FZ56" s="85"/>
      <c r="GA56" s="85"/>
      <c r="GB56" s="85"/>
      <c r="GC56" s="85"/>
      <c r="GD56" s="85"/>
      <c r="GE56" s="85"/>
      <c r="GF56" s="85"/>
      <c r="GG56" s="85"/>
      <c r="GH56" s="85"/>
      <c r="GI56" s="85"/>
      <c r="GJ56" s="85"/>
      <c r="GK56" s="85"/>
      <c r="GL56" s="85"/>
      <c r="GM56" s="85"/>
      <c r="GN56" s="85"/>
      <c r="GO56" s="85"/>
      <c r="GP56" s="85"/>
      <c r="GQ56" s="85"/>
      <c r="GR56" s="85"/>
      <c r="GS56" s="85"/>
      <c r="GT56" s="85"/>
      <c r="GU56" s="85"/>
      <c r="GV56" s="85"/>
      <c r="GW56" s="85"/>
      <c r="GX56" s="85"/>
      <c r="GY56" s="85"/>
      <c r="GZ56" s="85"/>
      <c r="HA56" s="85"/>
      <c r="HB56" s="85"/>
      <c r="HC56" s="85"/>
      <c r="HD56" s="85"/>
      <c r="HE56" s="85"/>
      <c r="HF56" s="85"/>
      <c r="HG56" s="85"/>
      <c r="HH56" s="85"/>
      <c r="HI56" s="85"/>
      <c r="HJ56" s="85"/>
      <c r="HK56" s="85"/>
      <c r="HL56" s="85"/>
      <c r="HM56" s="85"/>
      <c r="HN56" s="85"/>
      <c r="HO56" s="85"/>
      <c r="HP56" s="85"/>
      <c r="HQ56" s="85"/>
      <c r="HR56" s="85"/>
      <c r="HS56" s="85"/>
      <c r="HT56" s="85"/>
      <c r="HU56" s="85"/>
      <c r="HV56" s="85"/>
      <c r="HW56" s="85"/>
      <c r="HX56" s="85"/>
      <c r="HY56" s="85"/>
      <c r="HZ56" s="85"/>
      <c r="IA56" s="85"/>
      <c r="IB56" s="85"/>
      <c r="IC56" s="85"/>
      <c r="ID56" s="85"/>
      <c r="IE56" s="85"/>
      <c r="IF56" s="85"/>
      <c r="IG56" s="85"/>
      <c r="IH56" s="85"/>
      <c r="II56" s="85"/>
      <c r="IJ56" s="85"/>
      <c r="IK56" s="85"/>
      <c r="IL56" s="85"/>
      <c r="IM56" s="85"/>
      <c r="IN56" s="85"/>
      <c r="IO56" s="85"/>
      <c r="IP56" s="85"/>
      <c r="IQ56" s="85"/>
      <c r="IR56" s="85"/>
      <c r="IS56" s="85"/>
      <c r="IT56" s="85"/>
      <c r="IU56" s="85"/>
      <c r="IV56" s="85"/>
      <c r="IW56" s="85"/>
      <c r="IX56" s="85"/>
    </row>
    <row r="57" spans="1:258" s="7" customFormat="1" ht="21" customHeight="1">
      <c r="A57" s="84"/>
      <c r="B57" s="66"/>
      <c r="C57" s="2"/>
      <c r="D57" s="2"/>
      <c r="E57" s="3"/>
      <c r="F57" s="67"/>
      <c r="G57" s="3"/>
      <c r="H57" s="67"/>
      <c r="I57" s="4"/>
      <c r="J57" s="89"/>
      <c r="K57" s="172"/>
      <c r="L57" s="172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85"/>
      <c r="AB57" s="85"/>
      <c r="AC57" s="85"/>
      <c r="AD57" s="85"/>
      <c r="AE57" s="85"/>
      <c r="AF57" s="85"/>
      <c r="AG57" s="85"/>
      <c r="AH57" s="85"/>
      <c r="AI57" s="85"/>
      <c r="AJ57" s="85"/>
      <c r="AK57" s="85"/>
      <c r="AL57" s="85"/>
      <c r="AM57" s="85"/>
      <c r="AN57" s="85"/>
      <c r="AO57" s="85"/>
      <c r="AP57" s="85"/>
      <c r="AQ57" s="85"/>
      <c r="AR57" s="85"/>
      <c r="AS57" s="85"/>
      <c r="AT57" s="85"/>
      <c r="AU57" s="85"/>
      <c r="AV57" s="85"/>
      <c r="AW57" s="85"/>
      <c r="AX57" s="85"/>
      <c r="AY57" s="85"/>
      <c r="AZ57" s="85"/>
      <c r="BA57" s="85"/>
      <c r="BB57" s="85"/>
      <c r="BC57" s="85"/>
      <c r="BD57" s="85"/>
      <c r="BE57" s="85"/>
      <c r="BF57" s="85"/>
      <c r="BG57" s="85"/>
      <c r="BH57" s="85"/>
      <c r="BI57" s="85"/>
      <c r="BJ57" s="85"/>
      <c r="BK57" s="85"/>
      <c r="BL57" s="85"/>
      <c r="BM57" s="85"/>
      <c r="BN57" s="85"/>
      <c r="BO57" s="85"/>
      <c r="BP57" s="85"/>
      <c r="BQ57" s="85"/>
      <c r="BR57" s="85"/>
      <c r="BS57" s="85"/>
      <c r="BT57" s="85"/>
      <c r="BU57" s="85"/>
      <c r="BV57" s="85"/>
      <c r="BW57" s="85"/>
      <c r="BX57" s="85"/>
      <c r="BY57" s="85"/>
      <c r="BZ57" s="85"/>
      <c r="CA57" s="85"/>
      <c r="CB57" s="85"/>
      <c r="CC57" s="85"/>
      <c r="CD57" s="85"/>
      <c r="CE57" s="85"/>
      <c r="CF57" s="85"/>
      <c r="CG57" s="85"/>
      <c r="CH57" s="85"/>
      <c r="CI57" s="85"/>
      <c r="CJ57" s="85"/>
      <c r="CK57" s="85"/>
      <c r="CL57" s="85"/>
      <c r="CM57" s="85"/>
      <c r="CN57" s="85"/>
      <c r="CO57" s="85"/>
      <c r="CP57" s="85"/>
      <c r="CQ57" s="85"/>
      <c r="CR57" s="85"/>
      <c r="CS57" s="85"/>
      <c r="CT57" s="85"/>
      <c r="CU57" s="85"/>
      <c r="CV57" s="85"/>
      <c r="CW57" s="85"/>
      <c r="CX57" s="85"/>
      <c r="CY57" s="85"/>
      <c r="CZ57" s="85"/>
      <c r="DA57" s="85"/>
      <c r="DB57" s="85"/>
      <c r="DC57" s="85"/>
      <c r="DD57" s="85"/>
      <c r="DE57" s="85"/>
      <c r="DF57" s="85"/>
      <c r="DG57" s="85"/>
      <c r="DH57" s="85"/>
      <c r="DI57" s="85"/>
      <c r="DJ57" s="85"/>
      <c r="DK57" s="85"/>
      <c r="DL57" s="85"/>
      <c r="DM57" s="85"/>
      <c r="DN57" s="85"/>
      <c r="DO57" s="85"/>
      <c r="DP57" s="85"/>
      <c r="DQ57" s="85"/>
      <c r="DR57" s="85"/>
      <c r="DS57" s="85"/>
      <c r="DT57" s="85"/>
      <c r="DU57" s="85"/>
      <c r="DV57" s="85"/>
      <c r="DW57" s="85"/>
      <c r="DX57" s="85"/>
      <c r="DY57" s="85"/>
      <c r="DZ57" s="85"/>
      <c r="EA57" s="85"/>
      <c r="EB57" s="85"/>
      <c r="EC57" s="85"/>
      <c r="ED57" s="85"/>
      <c r="EE57" s="85"/>
      <c r="EF57" s="85"/>
      <c r="EG57" s="85"/>
      <c r="EH57" s="85"/>
      <c r="EI57" s="85"/>
      <c r="EJ57" s="85"/>
      <c r="EK57" s="85"/>
      <c r="EL57" s="85"/>
      <c r="EM57" s="85"/>
      <c r="EN57" s="85"/>
      <c r="EO57" s="85"/>
      <c r="EP57" s="85"/>
      <c r="EQ57" s="85"/>
      <c r="ER57" s="85"/>
      <c r="ES57" s="85"/>
      <c r="ET57" s="85"/>
      <c r="EU57" s="85"/>
      <c r="EV57" s="85"/>
      <c r="EW57" s="85"/>
      <c r="EX57" s="85"/>
      <c r="EY57" s="85"/>
      <c r="EZ57" s="85"/>
      <c r="FA57" s="85"/>
      <c r="FB57" s="85"/>
      <c r="FC57" s="85"/>
      <c r="FD57" s="85"/>
      <c r="FE57" s="85"/>
      <c r="FF57" s="85"/>
      <c r="FG57" s="85"/>
      <c r="FH57" s="85"/>
      <c r="FI57" s="85"/>
      <c r="FJ57" s="85"/>
      <c r="FK57" s="85"/>
      <c r="FL57" s="85"/>
      <c r="FM57" s="85"/>
      <c r="FN57" s="85"/>
      <c r="FO57" s="85"/>
      <c r="FP57" s="85"/>
      <c r="FQ57" s="85"/>
      <c r="FR57" s="85"/>
      <c r="FS57" s="85"/>
      <c r="FT57" s="85"/>
      <c r="FU57" s="85"/>
      <c r="FV57" s="85"/>
      <c r="FW57" s="85"/>
      <c r="FX57" s="85"/>
      <c r="FY57" s="85"/>
      <c r="FZ57" s="85"/>
      <c r="GA57" s="85"/>
      <c r="GB57" s="85"/>
      <c r="GC57" s="85"/>
      <c r="GD57" s="85"/>
      <c r="GE57" s="85"/>
      <c r="GF57" s="85"/>
      <c r="GG57" s="85"/>
      <c r="GH57" s="85"/>
      <c r="GI57" s="85"/>
      <c r="GJ57" s="85"/>
      <c r="GK57" s="85"/>
      <c r="GL57" s="85"/>
      <c r="GM57" s="85"/>
      <c r="GN57" s="85"/>
      <c r="GO57" s="85"/>
      <c r="GP57" s="85"/>
      <c r="GQ57" s="85"/>
      <c r="GR57" s="85"/>
      <c r="GS57" s="85"/>
      <c r="GT57" s="85"/>
      <c r="GU57" s="85"/>
      <c r="GV57" s="85"/>
      <c r="GW57" s="85"/>
      <c r="GX57" s="85"/>
      <c r="GY57" s="85"/>
      <c r="GZ57" s="85"/>
      <c r="HA57" s="85"/>
      <c r="HB57" s="85"/>
      <c r="HC57" s="85"/>
      <c r="HD57" s="85"/>
      <c r="HE57" s="85"/>
      <c r="HF57" s="85"/>
      <c r="HG57" s="85"/>
      <c r="HH57" s="85"/>
      <c r="HI57" s="85"/>
      <c r="HJ57" s="85"/>
      <c r="HK57" s="85"/>
      <c r="HL57" s="85"/>
      <c r="HM57" s="85"/>
      <c r="HN57" s="85"/>
      <c r="HO57" s="85"/>
      <c r="HP57" s="85"/>
      <c r="HQ57" s="85"/>
      <c r="HR57" s="85"/>
      <c r="HS57" s="85"/>
      <c r="HT57" s="85"/>
      <c r="HU57" s="85"/>
      <c r="HV57" s="85"/>
      <c r="HW57" s="85"/>
      <c r="HX57" s="85"/>
      <c r="HY57" s="85"/>
      <c r="HZ57" s="85"/>
      <c r="IA57" s="85"/>
      <c r="IB57" s="85"/>
      <c r="IC57" s="85"/>
      <c r="ID57" s="85"/>
      <c r="IE57" s="85"/>
      <c r="IF57" s="85"/>
      <c r="IG57" s="85"/>
      <c r="IH57" s="85"/>
      <c r="II57" s="85"/>
      <c r="IJ57" s="85"/>
      <c r="IK57" s="85"/>
      <c r="IL57" s="85"/>
      <c r="IM57" s="85"/>
      <c r="IN57" s="85"/>
      <c r="IO57" s="85"/>
      <c r="IP57" s="85"/>
      <c r="IQ57" s="85"/>
      <c r="IR57" s="85"/>
      <c r="IS57" s="85"/>
      <c r="IT57" s="85"/>
      <c r="IU57" s="85"/>
      <c r="IV57" s="85"/>
      <c r="IW57" s="85"/>
      <c r="IX57" s="85"/>
    </row>
    <row r="58" spans="1:258" s="7" customFormat="1" ht="21" customHeight="1">
      <c r="A58" s="86"/>
      <c r="B58" s="66"/>
      <c r="C58" s="2"/>
      <c r="D58" s="2"/>
      <c r="E58" s="67"/>
      <c r="F58" s="67"/>
      <c r="G58" s="67"/>
      <c r="H58" s="67"/>
      <c r="I58" s="4"/>
      <c r="J58" s="87"/>
      <c r="K58" s="172"/>
      <c r="L58" s="172"/>
      <c r="M58" s="8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5"/>
      <c r="AA58" s="85"/>
      <c r="AB58" s="85"/>
      <c r="AC58" s="85"/>
      <c r="AD58" s="85"/>
      <c r="AE58" s="85"/>
      <c r="AF58" s="85"/>
      <c r="AG58" s="85"/>
      <c r="AH58" s="85"/>
      <c r="AI58" s="85"/>
      <c r="AJ58" s="85"/>
      <c r="AK58" s="85"/>
      <c r="AL58" s="85"/>
      <c r="AM58" s="85"/>
      <c r="AN58" s="85"/>
      <c r="AO58" s="85"/>
      <c r="AP58" s="85"/>
      <c r="AQ58" s="85"/>
      <c r="AR58" s="85"/>
      <c r="AS58" s="85"/>
      <c r="AT58" s="85"/>
      <c r="AU58" s="85"/>
      <c r="AV58" s="85"/>
      <c r="AW58" s="85"/>
      <c r="AX58" s="85"/>
      <c r="AY58" s="85"/>
      <c r="AZ58" s="85"/>
      <c r="BA58" s="85"/>
      <c r="BB58" s="85"/>
      <c r="BC58" s="85"/>
      <c r="BD58" s="85"/>
      <c r="BE58" s="85"/>
      <c r="BF58" s="85"/>
      <c r="BG58" s="85"/>
      <c r="BH58" s="85"/>
      <c r="BI58" s="85"/>
      <c r="BJ58" s="85"/>
      <c r="BK58" s="85"/>
      <c r="BL58" s="85"/>
      <c r="BM58" s="85"/>
      <c r="BN58" s="85"/>
      <c r="BO58" s="85"/>
      <c r="BP58" s="85"/>
      <c r="BQ58" s="85"/>
      <c r="BR58" s="85"/>
      <c r="BS58" s="85"/>
      <c r="BT58" s="85"/>
      <c r="BU58" s="85"/>
      <c r="BV58" s="85"/>
      <c r="BW58" s="85"/>
      <c r="BX58" s="85"/>
      <c r="BY58" s="85"/>
      <c r="BZ58" s="85"/>
      <c r="CA58" s="85"/>
      <c r="CB58" s="85"/>
      <c r="CC58" s="85"/>
      <c r="CD58" s="85"/>
      <c r="CE58" s="85"/>
      <c r="CF58" s="85"/>
      <c r="CG58" s="85"/>
      <c r="CH58" s="85"/>
      <c r="CI58" s="85"/>
      <c r="CJ58" s="85"/>
      <c r="CK58" s="85"/>
      <c r="CL58" s="85"/>
      <c r="CM58" s="85"/>
      <c r="CN58" s="85"/>
      <c r="CO58" s="85"/>
      <c r="CP58" s="85"/>
      <c r="CQ58" s="85"/>
      <c r="CR58" s="85"/>
      <c r="CS58" s="85"/>
      <c r="CT58" s="85"/>
      <c r="CU58" s="85"/>
      <c r="CV58" s="85"/>
      <c r="CW58" s="85"/>
      <c r="CX58" s="85"/>
      <c r="CY58" s="85"/>
      <c r="CZ58" s="85"/>
      <c r="DA58" s="85"/>
      <c r="DB58" s="85"/>
      <c r="DC58" s="85"/>
      <c r="DD58" s="85"/>
      <c r="DE58" s="85"/>
      <c r="DF58" s="85"/>
      <c r="DG58" s="85"/>
      <c r="DH58" s="85"/>
      <c r="DI58" s="85"/>
      <c r="DJ58" s="85"/>
      <c r="DK58" s="85"/>
      <c r="DL58" s="85"/>
      <c r="DM58" s="85"/>
      <c r="DN58" s="85"/>
      <c r="DO58" s="85"/>
      <c r="DP58" s="85"/>
      <c r="DQ58" s="85"/>
      <c r="DR58" s="85"/>
      <c r="DS58" s="85"/>
      <c r="DT58" s="85"/>
      <c r="DU58" s="85"/>
      <c r="DV58" s="85"/>
      <c r="DW58" s="85"/>
      <c r="DX58" s="85"/>
      <c r="DY58" s="85"/>
      <c r="DZ58" s="85"/>
      <c r="EA58" s="85"/>
      <c r="EB58" s="85"/>
      <c r="EC58" s="85"/>
      <c r="ED58" s="85"/>
      <c r="EE58" s="85"/>
      <c r="EF58" s="85"/>
      <c r="EG58" s="85"/>
      <c r="EH58" s="85"/>
      <c r="EI58" s="85"/>
      <c r="EJ58" s="85"/>
      <c r="EK58" s="85"/>
      <c r="EL58" s="85"/>
      <c r="EM58" s="85"/>
      <c r="EN58" s="85"/>
      <c r="EO58" s="85"/>
      <c r="EP58" s="85"/>
      <c r="EQ58" s="85"/>
      <c r="ER58" s="85"/>
      <c r="ES58" s="85"/>
      <c r="ET58" s="85"/>
      <c r="EU58" s="85"/>
      <c r="EV58" s="85"/>
      <c r="EW58" s="85"/>
      <c r="EX58" s="85"/>
      <c r="EY58" s="85"/>
      <c r="EZ58" s="85"/>
      <c r="FA58" s="85"/>
      <c r="FB58" s="85"/>
      <c r="FC58" s="85"/>
      <c r="FD58" s="85"/>
      <c r="FE58" s="85"/>
      <c r="FF58" s="85"/>
      <c r="FG58" s="85"/>
      <c r="FH58" s="85"/>
      <c r="FI58" s="85"/>
      <c r="FJ58" s="85"/>
      <c r="FK58" s="85"/>
      <c r="FL58" s="85"/>
      <c r="FM58" s="85"/>
      <c r="FN58" s="85"/>
      <c r="FO58" s="85"/>
      <c r="FP58" s="85"/>
      <c r="FQ58" s="85"/>
      <c r="FR58" s="85"/>
      <c r="FS58" s="85"/>
      <c r="FT58" s="85"/>
      <c r="FU58" s="85"/>
      <c r="FV58" s="85"/>
      <c r="FW58" s="85"/>
      <c r="FX58" s="85"/>
      <c r="FY58" s="85"/>
      <c r="FZ58" s="85"/>
      <c r="GA58" s="85"/>
      <c r="GB58" s="85"/>
      <c r="GC58" s="85"/>
      <c r="GD58" s="85"/>
      <c r="GE58" s="85"/>
      <c r="GF58" s="85"/>
      <c r="GG58" s="85"/>
      <c r="GH58" s="85"/>
      <c r="GI58" s="85"/>
      <c r="GJ58" s="85"/>
      <c r="GK58" s="85"/>
      <c r="GL58" s="85"/>
      <c r="GM58" s="85"/>
      <c r="GN58" s="85"/>
      <c r="GO58" s="85"/>
      <c r="GP58" s="85"/>
      <c r="GQ58" s="85"/>
      <c r="GR58" s="85"/>
      <c r="GS58" s="85"/>
      <c r="GT58" s="85"/>
      <c r="GU58" s="85"/>
      <c r="GV58" s="85"/>
      <c r="GW58" s="85"/>
      <c r="GX58" s="85"/>
      <c r="GY58" s="85"/>
      <c r="GZ58" s="85"/>
      <c r="HA58" s="85"/>
      <c r="HB58" s="85"/>
      <c r="HC58" s="85"/>
      <c r="HD58" s="85"/>
      <c r="HE58" s="85"/>
      <c r="HF58" s="85"/>
      <c r="HG58" s="85"/>
      <c r="HH58" s="85"/>
      <c r="HI58" s="85"/>
      <c r="HJ58" s="85"/>
      <c r="HK58" s="85"/>
      <c r="HL58" s="85"/>
      <c r="HM58" s="85"/>
      <c r="HN58" s="85"/>
      <c r="HO58" s="85"/>
      <c r="HP58" s="85"/>
      <c r="HQ58" s="85"/>
      <c r="HR58" s="85"/>
      <c r="HS58" s="85"/>
      <c r="HT58" s="85"/>
      <c r="HU58" s="85"/>
      <c r="HV58" s="85"/>
      <c r="HW58" s="85"/>
      <c r="HX58" s="85"/>
      <c r="HY58" s="85"/>
      <c r="HZ58" s="85"/>
      <c r="IA58" s="85"/>
      <c r="IB58" s="85"/>
      <c r="IC58" s="85"/>
      <c r="ID58" s="85"/>
      <c r="IE58" s="85"/>
      <c r="IF58" s="85"/>
      <c r="IG58" s="85"/>
      <c r="IH58" s="85"/>
      <c r="II58" s="85"/>
      <c r="IJ58" s="85"/>
      <c r="IK58" s="85"/>
      <c r="IL58" s="85"/>
      <c r="IM58" s="85"/>
      <c r="IN58" s="85"/>
      <c r="IO58" s="85"/>
      <c r="IP58" s="85"/>
      <c r="IQ58" s="85"/>
      <c r="IR58" s="85"/>
      <c r="IS58" s="85"/>
      <c r="IT58" s="85"/>
      <c r="IU58" s="85"/>
      <c r="IV58" s="85"/>
      <c r="IW58" s="85"/>
      <c r="IX58" s="85"/>
    </row>
    <row r="59" spans="1:258" s="7" customFormat="1" ht="21" customHeight="1">
      <c r="J59" s="89"/>
      <c r="K59" s="172"/>
      <c r="L59" s="172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5"/>
      <c r="Z59" s="85"/>
      <c r="AA59" s="85"/>
      <c r="AB59" s="85"/>
      <c r="AC59" s="85"/>
      <c r="AD59" s="85"/>
      <c r="AE59" s="85"/>
      <c r="AF59" s="85"/>
      <c r="AG59" s="85"/>
      <c r="AH59" s="85"/>
      <c r="AI59" s="85"/>
      <c r="AJ59" s="85"/>
      <c r="AK59" s="85"/>
      <c r="AL59" s="85"/>
      <c r="AM59" s="85"/>
      <c r="AN59" s="85"/>
      <c r="AO59" s="85"/>
      <c r="AP59" s="85"/>
      <c r="AQ59" s="85"/>
      <c r="AR59" s="85"/>
      <c r="AS59" s="85"/>
      <c r="AT59" s="85"/>
      <c r="AU59" s="85"/>
      <c r="AV59" s="85"/>
      <c r="AW59" s="85"/>
      <c r="AX59" s="85"/>
      <c r="AY59" s="85"/>
      <c r="AZ59" s="85"/>
      <c r="BA59" s="85"/>
      <c r="BB59" s="85"/>
      <c r="BC59" s="85"/>
      <c r="BD59" s="85"/>
      <c r="BE59" s="85"/>
      <c r="BF59" s="85"/>
      <c r="BG59" s="85"/>
      <c r="BH59" s="85"/>
      <c r="BI59" s="85"/>
      <c r="BJ59" s="85"/>
      <c r="BK59" s="85"/>
      <c r="BL59" s="85"/>
      <c r="BM59" s="85"/>
      <c r="BN59" s="85"/>
      <c r="BO59" s="85"/>
      <c r="BP59" s="85"/>
      <c r="BQ59" s="85"/>
      <c r="BR59" s="85"/>
      <c r="BS59" s="85"/>
      <c r="BT59" s="85"/>
      <c r="BU59" s="85"/>
      <c r="BV59" s="85"/>
      <c r="BW59" s="85"/>
      <c r="BX59" s="85"/>
      <c r="BY59" s="85"/>
      <c r="BZ59" s="85"/>
      <c r="CA59" s="85"/>
      <c r="CB59" s="85"/>
      <c r="CC59" s="85"/>
      <c r="CD59" s="85"/>
      <c r="CE59" s="85"/>
      <c r="CF59" s="85"/>
      <c r="CG59" s="85"/>
      <c r="CH59" s="85"/>
      <c r="CI59" s="85"/>
      <c r="CJ59" s="85"/>
      <c r="CK59" s="85"/>
      <c r="CL59" s="85"/>
      <c r="CM59" s="85"/>
      <c r="CN59" s="85"/>
      <c r="CO59" s="85"/>
      <c r="CP59" s="85"/>
      <c r="CQ59" s="85"/>
      <c r="CR59" s="85"/>
      <c r="CS59" s="85"/>
      <c r="CT59" s="85"/>
      <c r="CU59" s="85"/>
      <c r="CV59" s="85"/>
      <c r="CW59" s="85"/>
      <c r="CX59" s="85"/>
      <c r="CY59" s="85"/>
      <c r="CZ59" s="85"/>
      <c r="DA59" s="85"/>
      <c r="DB59" s="85"/>
      <c r="DC59" s="85"/>
      <c r="DD59" s="85"/>
      <c r="DE59" s="85"/>
      <c r="DF59" s="85"/>
      <c r="DG59" s="85"/>
      <c r="DH59" s="85"/>
      <c r="DI59" s="85"/>
      <c r="DJ59" s="85"/>
      <c r="DK59" s="85"/>
      <c r="DL59" s="85"/>
      <c r="DM59" s="85"/>
      <c r="DN59" s="85"/>
      <c r="DO59" s="85"/>
      <c r="DP59" s="85"/>
      <c r="DQ59" s="85"/>
      <c r="DR59" s="85"/>
      <c r="DS59" s="85"/>
      <c r="DT59" s="85"/>
      <c r="DU59" s="85"/>
      <c r="DV59" s="85"/>
      <c r="DW59" s="85"/>
      <c r="DX59" s="85"/>
      <c r="DY59" s="85"/>
      <c r="DZ59" s="85"/>
      <c r="EA59" s="85"/>
      <c r="EB59" s="85"/>
      <c r="EC59" s="85"/>
      <c r="ED59" s="85"/>
      <c r="EE59" s="85"/>
      <c r="EF59" s="85"/>
      <c r="EG59" s="85"/>
      <c r="EH59" s="85"/>
      <c r="EI59" s="85"/>
      <c r="EJ59" s="85"/>
      <c r="EK59" s="85"/>
      <c r="EL59" s="85"/>
      <c r="EM59" s="85"/>
      <c r="EN59" s="85"/>
      <c r="EO59" s="85"/>
      <c r="EP59" s="85"/>
      <c r="EQ59" s="85"/>
      <c r="ER59" s="85"/>
      <c r="ES59" s="85"/>
      <c r="ET59" s="85"/>
      <c r="EU59" s="85"/>
      <c r="EV59" s="85"/>
      <c r="EW59" s="85"/>
      <c r="EX59" s="85"/>
      <c r="EY59" s="85"/>
      <c r="EZ59" s="85"/>
      <c r="FA59" s="85"/>
      <c r="FB59" s="85"/>
      <c r="FC59" s="85"/>
      <c r="FD59" s="85"/>
      <c r="FE59" s="85"/>
      <c r="FF59" s="85"/>
      <c r="FG59" s="85"/>
      <c r="FH59" s="85"/>
      <c r="FI59" s="85"/>
      <c r="FJ59" s="85"/>
      <c r="FK59" s="85"/>
      <c r="FL59" s="85"/>
      <c r="FM59" s="85"/>
      <c r="FN59" s="85"/>
      <c r="FO59" s="85"/>
      <c r="FP59" s="85"/>
      <c r="FQ59" s="85"/>
      <c r="FR59" s="85"/>
      <c r="FS59" s="85"/>
      <c r="FT59" s="85"/>
      <c r="FU59" s="85"/>
      <c r="FV59" s="85"/>
      <c r="FW59" s="85"/>
      <c r="FX59" s="85"/>
      <c r="FY59" s="85"/>
      <c r="FZ59" s="85"/>
      <c r="GA59" s="85"/>
      <c r="GB59" s="85"/>
      <c r="GC59" s="85"/>
      <c r="GD59" s="85"/>
      <c r="GE59" s="85"/>
      <c r="GF59" s="85"/>
      <c r="GG59" s="85"/>
      <c r="GH59" s="85"/>
      <c r="GI59" s="85"/>
      <c r="GJ59" s="85"/>
      <c r="GK59" s="85"/>
      <c r="GL59" s="85"/>
      <c r="GM59" s="85"/>
      <c r="GN59" s="85"/>
      <c r="GO59" s="85"/>
      <c r="GP59" s="85"/>
      <c r="GQ59" s="85"/>
      <c r="GR59" s="85"/>
      <c r="GS59" s="85"/>
      <c r="GT59" s="85"/>
      <c r="GU59" s="85"/>
      <c r="GV59" s="85"/>
      <c r="GW59" s="85"/>
      <c r="GX59" s="85"/>
      <c r="GY59" s="85"/>
      <c r="GZ59" s="85"/>
      <c r="HA59" s="85"/>
      <c r="HB59" s="85"/>
      <c r="HC59" s="85"/>
      <c r="HD59" s="85"/>
      <c r="HE59" s="85"/>
      <c r="HF59" s="85"/>
      <c r="HG59" s="85"/>
      <c r="HH59" s="85"/>
      <c r="HI59" s="85"/>
      <c r="HJ59" s="85"/>
      <c r="HK59" s="85"/>
      <c r="HL59" s="85"/>
      <c r="HM59" s="85"/>
      <c r="HN59" s="85"/>
      <c r="HO59" s="85"/>
      <c r="HP59" s="85"/>
      <c r="HQ59" s="85"/>
      <c r="HR59" s="85"/>
      <c r="HS59" s="85"/>
      <c r="HT59" s="85"/>
      <c r="HU59" s="85"/>
      <c r="HV59" s="85"/>
      <c r="HW59" s="85"/>
      <c r="HX59" s="85"/>
      <c r="HY59" s="85"/>
      <c r="HZ59" s="85"/>
      <c r="IA59" s="85"/>
      <c r="IB59" s="85"/>
      <c r="IC59" s="85"/>
      <c r="ID59" s="85"/>
      <c r="IE59" s="85"/>
      <c r="IF59" s="85"/>
      <c r="IG59" s="85"/>
      <c r="IH59" s="85"/>
      <c r="II59" s="85"/>
      <c r="IJ59" s="85"/>
      <c r="IK59" s="85"/>
      <c r="IL59" s="85"/>
      <c r="IM59" s="85"/>
      <c r="IN59" s="85"/>
      <c r="IO59" s="85"/>
      <c r="IP59" s="85"/>
      <c r="IQ59" s="85"/>
      <c r="IR59" s="85"/>
      <c r="IS59" s="85"/>
      <c r="IT59" s="85"/>
      <c r="IU59" s="85"/>
      <c r="IV59" s="85"/>
      <c r="IW59" s="85"/>
      <c r="IX59" s="85"/>
    </row>
    <row r="60" spans="1:258" s="7" customFormat="1" ht="21" customHeight="1">
      <c r="A60" s="84"/>
      <c r="B60" s="512"/>
      <c r="C60" s="2"/>
      <c r="D60" s="2"/>
      <c r="E60" s="3"/>
      <c r="F60" s="67"/>
      <c r="G60" s="3"/>
      <c r="H60" s="67"/>
      <c r="I60" s="4"/>
      <c r="J60" s="89"/>
      <c r="K60" s="172"/>
      <c r="L60" s="172"/>
      <c r="M60" s="158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85"/>
      <c r="AB60" s="85"/>
      <c r="AC60" s="85"/>
      <c r="AD60" s="85"/>
      <c r="AE60" s="85"/>
      <c r="AF60" s="85"/>
      <c r="AG60" s="85"/>
      <c r="AH60" s="85"/>
      <c r="AI60" s="85"/>
      <c r="AJ60" s="85"/>
      <c r="AK60" s="85"/>
      <c r="AL60" s="85"/>
      <c r="AM60" s="85"/>
      <c r="AN60" s="85"/>
      <c r="AO60" s="85"/>
      <c r="AP60" s="85"/>
      <c r="AQ60" s="85"/>
      <c r="AR60" s="85"/>
      <c r="AS60" s="85"/>
      <c r="AT60" s="85"/>
      <c r="AU60" s="85"/>
      <c r="AV60" s="85"/>
      <c r="AW60" s="85"/>
      <c r="AX60" s="85"/>
      <c r="AY60" s="85"/>
      <c r="AZ60" s="85"/>
      <c r="BA60" s="85"/>
      <c r="BB60" s="85"/>
      <c r="BC60" s="85"/>
      <c r="BD60" s="85"/>
      <c r="BE60" s="85"/>
      <c r="BF60" s="85"/>
      <c r="BG60" s="85"/>
      <c r="BH60" s="85"/>
      <c r="BI60" s="85"/>
      <c r="BJ60" s="85"/>
      <c r="BK60" s="85"/>
      <c r="BL60" s="85"/>
      <c r="BM60" s="85"/>
      <c r="BN60" s="85"/>
      <c r="BO60" s="85"/>
      <c r="BP60" s="85"/>
      <c r="BQ60" s="85"/>
      <c r="BR60" s="85"/>
      <c r="BS60" s="85"/>
      <c r="BT60" s="85"/>
      <c r="BU60" s="85"/>
      <c r="BV60" s="85"/>
      <c r="BW60" s="85"/>
      <c r="BX60" s="85"/>
      <c r="BY60" s="85"/>
      <c r="BZ60" s="85"/>
      <c r="CA60" s="85"/>
      <c r="CB60" s="85"/>
      <c r="CC60" s="85"/>
      <c r="CD60" s="85"/>
      <c r="CE60" s="85"/>
      <c r="CF60" s="85"/>
      <c r="CG60" s="85"/>
      <c r="CH60" s="85"/>
      <c r="CI60" s="85"/>
      <c r="CJ60" s="85"/>
      <c r="CK60" s="85"/>
      <c r="CL60" s="85"/>
      <c r="CM60" s="85"/>
      <c r="CN60" s="85"/>
      <c r="CO60" s="85"/>
      <c r="CP60" s="85"/>
      <c r="CQ60" s="85"/>
      <c r="CR60" s="85"/>
      <c r="CS60" s="85"/>
      <c r="CT60" s="85"/>
      <c r="CU60" s="85"/>
      <c r="CV60" s="85"/>
      <c r="CW60" s="85"/>
      <c r="CX60" s="85"/>
      <c r="CY60" s="85"/>
      <c r="CZ60" s="85"/>
      <c r="DA60" s="85"/>
      <c r="DB60" s="85"/>
      <c r="DC60" s="85"/>
      <c r="DD60" s="85"/>
      <c r="DE60" s="85"/>
      <c r="DF60" s="85"/>
      <c r="DG60" s="85"/>
      <c r="DH60" s="85"/>
      <c r="DI60" s="85"/>
      <c r="DJ60" s="85"/>
      <c r="DK60" s="85"/>
      <c r="DL60" s="85"/>
      <c r="DM60" s="85"/>
      <c r="DN60" s="85"/>
      <c r="DO60" s="85"/>
      <c r="DP60" s="85"/>
      <c r="DQ60" s="85"/>
      <c r="DR60" s="85"/>
      <c r="DS60" s="85"/>
      <c r="DT60" s="85"/>
      <c r="DU60" s="85"/>
      <c r="DV60" s="85"/>
      <c r="DW60" s="85"/>
      <c r="DX60" s="85"/>
      <c r="DY60" s="85"/>
      <c r="DZ60" s="85"/>
      <c r="EA60" s="85"/>
      <c r="EB60" s="85"/>
      <c r="EC60" s="85"/>
      <c r="ED60" s="85"/>
      <c r="EE60" s="85"/>
      <c r="EF60" s="85"/>
      <c r="EG60" s="85"/>
      <c r="EH60" s="85"/>
      <c r="EI60" s="85"/>
      <c r="EJ60" s="85"/>
      <c r="EK60" s="85"/>
      <c r="EL60" s="85"/>
      <c r="EM60" s="85"/>
      <c r="EN60" s="85"/>
      <c r="EO60" s="85"/>
      <c r="EP60" s="85"/>
      <c r="EQ60" s="85"/>
      <c r="ER60" s="85"/>
      <c r="ES60" s="85"/>
      <c r="ET60" s="85"/>
      <c r="EU60" s="85"/>
      <c r="EV60" s="85"/>
      <c r="EW60" s="85"/>
      <c r="EX60" s="85"/>
      <c r="EY60" s="85"/>
      <c r="EZ60" s="85"/>
      <c r="FA60" s="85"/>
      <c r="FB60" s="85"/>
      <c r="FC60" s="85"/>
      <c r="FD60" s="85"/>
      <c r="FE60" s="85"/>
      <c r="FF60" s="85"/>
      <c r="FG60" s="85"/>
      <c r="FH60" s="85"/>
      <c r="FI60" s="85"/>
      <c r="FJ60" s="85"/>
      <c r="FK60" s="85"/>
      <c r="FL60" s="85"/>
      <c r="FM60" s="85"/>
      <c r="FN60" s="85"/>
      <c r="FO60" s="85"/>
      <c r="FP60" s="85"/>
      <c r="FQ60" s="85"/>
      <c r="FR60" s="85"/>
      <c r="FS60" s="85"/>
      <c r="FT60" s="85"/>
      <c r="FU60" s="85"/>
      <c r="FV60" s="85"/>
      <c r="FW60" s="85"/>
      <c r="FX60" s="85"/>
      <c r="FY60" s="85"/>
      <c r="FZ60" s="85"/>
      <c r="GA60" s="85"/>
      <c r="GB60" s="85"/>
      <c r="GC60" s="85"/>
      <c r="GD60" s="85"/>
      <c r="GE60" s="85"/>
      <c r="GF60" s="85"/>
      <c r="GG60" s="85"/>
      <c r="GH60" s="85"/>
      <c r="GI60" s="85"/>
      <c r="GJ60" s="85"/>
      <c r="GK60" s="85"/>
      <c r="GL60" s="85"/>
      <c r="GM60" s="85"/>
      <c r="GN60" s="85"/>
      <c r="GO60" s="85"/>
      <c r="GP60" s="85"/>
      <c r="GQ60" s="85"/>
      <c r="GR60" s="85"/>
      <c r="GS60" s="85"/>
      <c r="GT60" s="85"/>
      <c r="GU60" s="85"/>
      <c r="GV60" s="85"/>
      <c r="GW60" s="85"/>
      <c r="GX60" s="85"/>
      <c r="GY60" s="85"/>
      <c r="GZ60" s="85"/>
      <c r="HA60" s="85"/>
      <c r="HB60" s="85"/>
      <c r="HC60" s="85"/>
      <c r="HD60" s="85"/>
      <c r="HE60" s="85"/>
      <c r="HF60" s="85"/>
      <c r="HG60" s="85"/>
      <c r="HH60" s="85"/>
      <c r="HI60" s="85"/>
      <c r="HJ60" s="85"/>
      <c r="HK60" s="85"/>
      <c r="HL60" s="85"/>
      <c r="HM60" s="85"/>
      <c r="HN60" s="85"/>
      <c r="HO60" s="85"/>
      <c r="HP60" s="85"/>
      <c r="HQ60" s="85"/>
      <c r="HR60" s="85"/>
      <c r="HS60" s="85"/>
      <c r="HT60" s="85"/>
      <c r="HU60" s="85"/>
      <c r="HV60" s="85"/>
      <c r="HW60" s="85"/>
      <c r="HX60" s="85"/>
      <c r="HY60" s="85"/>
      <c r="HZ60" s="85"/>
      <c r="IA60" s="85"/>
      <c r="IB60" s="85"/>
      <c r="IC60" s="85"/>
      <c r="ID60" s="85"/>
      <c r="IE60" s="85"/>
      <c r="IF60" s="85"/>
      <c r="IG60" s="85"/>
      <c r="IH60" s="85"/>
      <c r="II60" s="85"/>
      <c r="IJ60" s="85"/>
      <c r="IK60" s="85"/>
      <c r="IL60" s="85"/>
      <c r="IM60" s="85"/>
      <c r="IN60" s="85"/>
      <c r="IO60" s="85"/>
      <c r="IP60" s="85"/>
      <c r="IQ60" s="85"/>
      <c r="IR60" s="85"/>
      <c r="IS60" s="85"/>
      <c r="IT60" s="85"/>
      <c r="IU60" s="85"/>
      <c r="IV60" s="85"/>
      <c r="IW60" s="85"/>
      <c r="IX60" s="85"/>
    </row>
    <row r="61" spans="1:258" s="165" customFormat="1" ht="21" customHeight="1">
      <c r="A61" s="188"/>
      <c r="B61" s="185"/>
      <c r="C61" s="2"/>
      <c r="D61" s="2"/>
      <c r="E61" s="67"/>
      <c r="F61" s="67"/>
      <c r="G61" s="67"/>
      <c r="H61" s="67"/>
      <c r="I61" s="4"/>
      <c r="J61" s="516"/>
      <c r="K61" s="164"/>
      <c r="L61" s="164"/>
    </row>
    <row r="62" spans="1:258" ht="21" customHeight="1">
      <c r="A62" s="514"/>
      <c r="B62" s="513"/>
      <c r="C62" s="3"/>
      <c r="D62" s="2"/>
      <c r="E62" s="93"/>
      <c r="F62" s="67"/>
      <c r="G62" s="93"/>
      <c r="H62" s="67"/>
      <c r="I62" s="515"/>
      <c r="J62" s="516"/>
      <c r="K62" s="102"/>
      <c r="L62" s="102"/>
    </row>
    <row r="63" spans="1:258" ht="21" customHeight="1">
      <c r="A63" s="97"/>
      <c r="B63" s="106"/>
      <c r="C63" s="98"/>
      <c r="D63" s="98"/>
      <c r="E63" s="99"/>
      <c r="F63" s="100"/>
      <c r="G63" s="99"/>
      <c r="H63" s="100"/>
      <c r="I63" s="100"/>
      <c r="J63" s="102"/>
      <c r="K63" s="102"/>
      <c r="L63" s="102"/>
    </row>
    <row r="64" spans="1:258" ht="21" customHeight="1">
      <c r="A64" s="97"/>
      <c r="B64" s="106"/>
      <c r="C64" s="98"/>
      <c r="D64" s="98"/>
      <c r="E64" s="99"/>
      <c r="F64" s="100"/>
      <c r="G64" s="99"/>
      <c r="H64" s="100"/>
      <c r="I64" s="100"/>
      <c r="J64" s="102"/>
      <c r="K64" s="102"/>
      <c r="L64" s="102"/>
    </row>
    <row r="65" spans="1:12" ht="21" customHeight="1">
      <c r="A65" s="97"/>
      <c r="B65" s="106"/>
      <c r="C65" s="98"/>
      <c r="D65" s="98"/>
      <c r="E65" s="99"/>
      <c r="F65" s="100"/>
      <c r="G65" s="99"/>
      <c r="H65" s="100"/>
      <c r="I65" s="100"/>
      <c r="J65" s="102"/>
      <c r="K65" s="102"/>
      <c r="L65" s="102"/>
    </row>
    <row r="66" spans="1:12" ht="21" customHeight="1">
      <c r="A66" s="105"/>
      <c r="B66" s="166"/>
      <c r="C66" s="98"/>
      <c r="D66" s="98"/>
      <c r="E66" s="99"/>
      <c r="F66" s="100"/>
      <c r="G66" s="99"/>
      <c r="H66" s="100"/>
      <c r="I66" s="100"/>
      <c r="J66" s="102"/>
      <c r="K66" s="102"/>
      <c r="L66" s="102"/>
    </row>
    <row r="67" spans="1:12" ht="21" customHeight="1">
      <c r="A67" s="105"/>
      <c r="B67" s="104"/>
      <c r="C67" s="98"/>
      <c r="D67" s="98"/>
      <c r="E67" s="99"/>
      <c r="F67" s="100"/>
      <c r="G67" s="99"/>
      <c r="H67" s="100"/>
      <c r="I67" s="100"/>
      <c r="J67" s="102"/>
      <c r="K67" s="102"/>
      <c r="L67" s="102"/>
    </row>
    <row r="68" spans="1:12" ht="21" customHeight="1">
      <c r="A68" s="105"/>
      <c r="B68" s="167"/>
      <c r="C68" s="98"/>
      <c r="D68" s="98"/>
      <c r="E68" s="96"/>
      <c r="F68" s="96"/>
      <c r="G68" s="96"/>
      <c r="H68" s="96"/>
      <c r="I68" s="96"/>
      <c r="J68" s="102"/>
      <c r="K68" s="102"/>
      <c r="L68" s="102"/>
    </row>
    <row r="69" spans="1:12" ht="21" customHeight="1">
      <c r="A69" s="97"/>
      <c r="B69" s="108"/>
      <c r="C69" s="96"/>
      <c r="D69" s="98"/>
      <c r="E69" s="96"/>
      <c r="F69" s="100"/>
      <c r="G69" s="100"/>
      <c r="H69" s="100"/>
      <c r="I69" s="100"/>
      <c r="J69" s="102"/>
      <c r="K69" s="102"/>
      <c r="L69" s="102"/>
    </row>
    <row r="70" spans="1:12" s="95" customFormat="1" ht="21" customHeight="1">
      <c r="A70" s="103"/>
      <c r="B70" s="108"/>
      <c r="C70" s="98"/>
      <c r="D70" s="98"/>
      <c r="E70" s="99"/>
      <c r="F70" s="99"/>
      <c r="G70" s="99"/>
      <c r="H70" s="99"/>
      <c r="I70" s="99"/>
      <c r="J70" s="101"/>
      <c r="K70" s="101"/>
      <c r="L70" s="101"/>
    </row>
    <row r="71" spans="1:12" ht="21" customHeight="1">
      <c r="A71" s="114"/>
      <c r="B71" s="108"/>
      <c r="C71" s="3"/>
      <c r="D71" s="109"/>
      <c r="E71" s="3"/>
      <c r="F71" s="3"/>
      <c r="G71" s="3"/>
      <c r="H71" s="3"/>
      <c r="I71" s="93"/>
      <c r="J71" s="94"/>
      <c r="K71" s="94"/>
      <c r="L71" s="94"/>
    </row>
    <row r="72" spans="1:12" ht="21" customHeight="1">
      <c r="A72" s="114"/>
      <c r="B72" s="108"/>
      <c r="C72" s="3"/>
      <c r="D72" s="109"/>
      <c r="E72" s="3"/>
      <c r="F72" s="3"/>
      <c r="G72" s="3"/>
      <c r="H72" s="3"/>
      <c r="I72" s="93"/>
      <c r="J72" s="94"/>
      <c r="K72" s="94"/>
      <c r="L72" s="94"/>
    </row>
    <row r="73" spans="1:12" ht="21" customHeight="1">
      <c r="A73" s="114"/>
      <c r="B73" s="108"/>
      <c r="C73" s="3"/>
      <c r="D73" s="109"/>
      <c r="E73" s="3"/>
      <c r="F73" s="3"/>
      <c r="G73" s="3"/>
      <c r="H73" s="3"/>
      <c r="I73" s="93"/>
      <c r="J73" s="94"/>
      <c r="K73" s="94"/>
      <c r="L73" s="94"/>
    </row>
    <row r="74" spans="1:12" ht="21" customHeight="1" thickBot="1">
      <c r="A74" s="114"/>
      <c r="B74" s="110"/>
      <c r="C74" s="3"/>
      <c r="D74" s="109"/>
      <c r="E74" s="3"/>
      <c r="F74" s="3"/>
      <c r="G74" s="3"/>
      <c r="H74" s="3"/>
      <c r="I74" s="93"/>
      <c r="J74" s="94"/>
      <c r="K74" s="94"/>
      <c r="L74" s="94"/>
    </row>
    <row r="75" spans="1:12" ht="21" customHeight="1" thickTop="1">
      <c r="J75" s="426"/>
      <c r="K75" s="94"/>
      <c r="L75" s="94"/>
    </row>
    <row r="76" spans="1:12" s="101" customFormat="1" ht="21" customHeight="1">
      <c r="A76" s="168"/>
      <c r="B76" s="108"/>
      <c r="C76" s="98"/>
      <c r="D76" s="111"/>
      <c r="E76" s="98"/>
      <c r="F76" s="98"/>
      <c r="G76" s="98"/>
      <c r="H76" s="98"/>
      <c r="I76" s="99"/>
      <c r="J76" s="112"/>
      <c r="K76" s="112"/>
      <c r="L76" s="112"/>
    </row>
    <row r="77" spans="1:12" ht="21" customHeight="1">
      <c r="A77" s="114"/>
      <c r="B77" s="108"/>
      <c r="F77" s="115"/>
      <c r="G77" s="116"/>
      <c r="H77" s="116"/>
      <c r="I77" s="115"/>
      <c r="J77" s="169"/>
      <c r="K77" s="169"/>
      <c r="L77" s="169"/>
    </row>
    <row r="78" spans="1:12" ht="21" customHeight="1">
      <c r="A78" s="114"/>
      <c r="B78" s="108"/>
      <c r="C78" s="3"/>
      <c r="D78" s="109"/>
      <c r="E78" s="3"/>
      <c r="F78" s="3"/>
      <c r="G78" s="3"/>
      <c r="H78" s="3"/>
      <c r="I78" s="93"/>
      <c r="J78" s="94"/>
      <c r="K78" s="94"/>
      <c r="L78" s="94"/>
    </row>
    <row r="79" spans="1:12" ht="21" customHeight="1">
      <c r="A79" s="114"/>
      <c r="B79" s="108"/>
      <c r="C79" s="3"/>
      <c r="D79" s="109"/>
      <c r="E79" s="3"/>
      <c r="F79" s="3"/>
      <c r="G79" s="3"/>
      <c r="H79" s="3"/>
      <c r="I79" s="93"/>
      <c r="J79" s="94"/>
      <c r="K79" s="94"/>
      <c r="L79" s="94"/>
    </row>
    <row r="80" spans="1:12" ht="21" customHeight="1">
      <c r="A80" s="114"/>
      <c r="B80" s="92"/>
      <c r="C80" s="3"/>
      <c r="D80" s="109"/>
      <c r="E80" s="3"/>
      <c r="F80" s="3"/>
      <c r="G80" s="3"/>
      <c r="H80" s="3"/>
      <c r="I80" s="93"/>
      <c r="J80" s="94"/>
      <c r="K80" s="94"/>
      <c r="L80" s="94"/>
    </row>
    <row r="81" spans="1:12" ht="21" customHeight="1">
      <c r="A81" s="114"/>
      <c r="B81" s="92"/>
      <c r="C81" s="3"/>
      <c r="D81" s="109"/>
      <c r="E81" s="3"/>
      <c r="F81" s="3"/>
      <c r="G81" s="3"/>
      <c r="H81" s="3"/>
      <c r="I81" s="93"/>
      <c r="J81" s="94"/>
      <c r="K81" s="94"/>
      <c r="L81" s="94"/>
    </row>
    <row r="82" spans="1:12" ht="21" customHeight="1">
      <c r="A82" s="114"/>
      <c r="B82" s="92"/>
    </row>
    <row r="83" spans="1:12" ht="21" customHeight="1">
      <c r="A83" s="114"/>
      <c r="B83" s="92"/>
    </row>
    <row r="84" spans="1:12" ht="21" customHeight="1">
      <c r="A84" s="114"/>
      <c r="B84" s="92"/>
    </row>
    <row r="85" spans="1:12" ht="21" customHeight="1">
      <c r="A85" s="114"/>
      <c r="B85" s="92"/>
    </row>
    <row r="86" spans="1:12" ht="21" customHeight="1">
      <c r="A86" s="114"/>
      <c r="B86" s="92"/>
    </row>
    <row r="87" spans="1:12" ht="21" customHeight="1">
      <c r="A87" s="114"/>
      <c r="B87" s="92"/>
    </row>
    <row r="88" spans="1:12" ht="21" customHeight="1">
      <c r="A88" s="114"/>
      <c r="B88" s="92"/>
    </row>
    <row r="89" spans="1:12" ht="21" customHeight="1">
      <c r="A89" s="114"/>
      <c r="B89" s="92"/>
    </row>
    <row r="90" spans="1:12" ht="21" customHeight="1">
      <c r="A90" s="114"/>
      <c r="B90" s="92"/>
    </row>
    <row r="91" spans="1:12" ht="21" customHeight="1">
      <c r="A91" s="114"/>
      <c r="B91" s="92"/>
    </row>
    <row r="92" spans="1:12" ht="21" customHeight="1">
      <c r="A92" s="114"/>
      <c r="B92" s="92"/>
    </row>
    <row r="93" spans="1:12" ht="21" customHeight="1">
      <c r="A93" s="114"/>
      <c r="B93" s="92"/>
    </row>
    <row r="94" spans="1:12" ht="21" customHeight="1">
      <c r="A94" s="114"/>
      <c r="B94" s="92"/>
    </row>
    <row r="95" spans="1:12" ht="21" customHeight="1">
      <c r="A95" s="114"/>
      <c r="B95" s="92"/>
    </row>
    <row r="96" spans="1:12" ht="21" customHeight="1">
      <c r="A96" s="114"/>
      <c r="B96" s="92"/>
    </row>
    <row r="97" spans="1:2" ht="21" customHeight="1">
      <c r="A97" s="114"/>
      <c r="B97" s="92"/>
    </row>
    <row r="98" spans="1:2" ht="21" customHeight="1">
      <c r="A98" s="114"/>
      <c r="B98" s="92"/>
    </row>
    <row r="99" spans="1:2" ht="21" customHeight="1">
      <c r="A99" s="114"/>
      <c r="B99" s="92"/>
    </row>
    <row r="100" spans="1:2" ht="21" customHeight="1">
      <c r="A100" s="114"/>
      <c r="B100" s="92"/>
    </row>
    <row r="101" spans="1:2" ht="21" customHeight="1">
      <c r="A101" s="114"/>
      <c r="B101" s="92"/>
    </row>
    <row r="102" spans="1:2" ht="21" customHeight="1">
      <c r="A102" s="114"/>
      <c r="B102" s="92"/>
    </row>
    <row r="103" spans="1:2" ht="21" customHeight="1">
      <c r="A103" s="114"/>
      <c r="B103" s="92"/>
    </row>
    <row r="104" spans="1:2" ht="21" customHeight="1">
      <c r="A104" s="114"/>
      <c r="B104" s="92"/>
    </row>
    <row r="105" spans="1:2" ht="21" customHeight="1">
      <c r="A105" s="114"/>
      <c r="B105" s="92"/>
    </row>
    <row r="106" spans="1:2" ht="21" customHeight="1">
      <c r="A106" s="114"/>
      <c r="B106" s="92"/>
    </row>
    <row r="107" spans="1:2" ht="21" customHeight="1">
      <c r="A107" s="114"/>
      <c r="B107" s="92"/>
    </row>
    <row r="108" spans="1:2" ht="21" customHeight="1">
      <c r="A108" s="114"/>
      <c r="B108" s="92"/>
    </row>
    <row r="109" spans="1:2" ht="21" customHeight="1">
      <c r="B109" s="92"/>
    </row>
    <row r="110" spans="1:2" ht="21" customHeight="1">
      <c r="B110" s="92"/>
    </row>
    <row r="111" spans="1:2" ht="21" customHeight="1">
      <c r="B111" s="92"/>
    </row>
    <row r="112" spans="1:2" ht="21" customHeight="1">
      <c r="B112" s="92"/>
    </row>
    <row r="113" spans="2:2" ht="21" customHeight="1">
      <c r="B113" s="92"/>
    </row>
    <row r="114" spans="2:2" ht="21" customHeight="1">
      <c r="B114" s="92"/>
    </row>
    <row r="115" spans="2:2" ht="21" customHeight="1">
      <c r="B115" s="92"/>
    </row>
    <row r="116" spans="2:2" ht="21" customHeight="1">
      <c r="B116" s="92"/>
    </row>
    <row r="117" spans="2:2" ht="21" customHeight="1">
      <c r="B117" s="92"/>
    </row>
    <row r="118" spans="2:2" ht="21" customHeight="1">
      <c r="B118" s="92"/>
    </row>
    <row r="119" spans="2:2" ht="21" customHeight="1">
      <c r="B119" s="92"/>
    </row>
    <row r="120" spans="2:2" ht="21" customHeight="1">
      <c r="B120" s="92"/>
    </row>
    <row r="121" spans="2:2" ht="21" customHeight="1">
      <c r="B121" s="92"/>
    </row>
    <row r="122" spans="2:2" ht="21" customHeight="1">
      <c r="B122" s="92"/>
    </row>
    <row r="123" spans="2:2" ht="21" customHeight="1">
      <c r="B123" s="92"/>
    </row>
    <row r="124" spans="2:2" ht="21" customHeight="1">
      <c r="B124" s="92"/>
    </row>
    <row r="125" spans="2:2" ht="21" customHeight="1">
      <c r="B125" s="92"/>
    </row>
    <row r="126" spans="2:2" ht="21" customHeight="1">
      <c r="B126" s="92"/>
    </row>
    <row r="127" spans="2:2" ht="21" customHeight="1">
      <c r="B127" s="92"/>
    </row>
    <row r="128" spans="2:2" ht="21" customHeight="1">
      <c r="B128" s="92"/>
    </row>
    <row r="129" spans="2:2" ht="21" customHeight="1">
      <c r="B129" s="92"/>
    </row>
    <row r="130" spans="2:2" ht="21" customHeight="1">
      <c r="B130" s="92"/>
    </row>
    <row r="131" spans="2:2" ht="21" customHeight="1">
      <c r="B131" s="92"/>
    </row>
    <row r="132" spans="2:2" ht="21" customHeight="1">
      <c r="B132" s="92"/>
    </row>
    <row r="133" spans="2:2" ht="21" customHeight="1">
      <c r="B133" s="92"/>
    </row>
    <row r="134" spans="2:2" ht="21" customHeight="1">
      <c r="B134" s="92"/>
    </row>
    <row r="135" spans="2:2" ht="21" customHeight="1">
      <c r="B135" s="92"/>
    </row>
    <row r="136" spans="2:2" ht="21" customHeight="1">
      <c r="B136" s="92"/>
    </row>
    <row r="137" spans="2:2" ht="21" customHeight="1">
      <c r="B137" s="92"/>
    </row>
    <row r="138" spans="2:2" ht="21" customHeight="1">
      <c r="B138" s="92"/>
    </row>
    <row r="139" spans="2:2" ht="21" customHeight="1">
      <c r="B139" s="92"/>
    </row>
    <row r="140" spans="2:2" ht="21" customHeight="1">
      <c r="B140" s="92"/>
    </row>
    <row r="141" spans="2:2" ht="21" customHeight="1">
      <c r="B141" s="92"/>
    </row>
    <row r="142" spans="2:2" ht="21" customHeight="1">
      <c r="B142" s="92"/>
    </row>
    <row r="143" spans="2:2" ht="21" customHeight="1">
      <c r="B143" s="92"/>
    </row>
    <row r="144" spans="2:2" ht="21" customHeight="1">
      <c r="B144" s="92"/>
    </row>
    <row r="145" spans="2:2" ht="21" customHeight="1">
      <c r="B145" s="92"/>
    </row>
    <row r="146" spans="2:2" ht="21" customHeight="1">
      <c r="B146" s="92"/>
    </row>
    <row r="147" spans="2:2" ht="21" customHeight="1">
      <c r="B147" s="92"/>
    </row>
    <row r="148" spans="2:2" ht="21" customHeight="1">
      <c r="B148" s="92"/>
    </row>
    <row r="149" spans="2:2" ht="21" customHeight="1">
      <c r="B149" s="92"/>
    </row>
  </sheetData>
  <mergeCells count="10">
    <mergeCell ref="A1:J1"/>
    <mergeCell ref="A8:A9"/>
    <mergeCell ref="B8:B9"/>
    <mergeCell ref="C8:C9"/>
    <mergeCell ref="D8:D9"/>
    <mergeCell ref="E8:F8"/>
    <mergeCell ref="G8:H8"/>
    <mergeCell ref="I8:I9"/>
    <mergeCell ref="J8:J9"/>
    <mergeCell ref="A3:F3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&amp;R&amp;"TH Niramit AS,ธรรมดา"&amp;12แบบ ปร.4(ก)  แผ่นที่ &amp;P/1</oddHeader>
  </headerFooter>
  <rowBreaks count="2" manualBreakCount="2">
    <brk id="41" max="9" man="1"/>
    <brk id="59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A40"/>
  <sheetViews>
    <sheetView showGridLines="0" view="pageBreakPreview" zoomScaleSheetLayoutView="100" workbookViewId="0">
      <selection activeCell="AG13" sqref="AG13"/>
    </sheetView>
  </sheetViews>
  <sheetFormatPr defaultRowHeight="21.75" customHeight="1"/>
  <cols>
    <col min="1" max="1" width="7.5703125" style="15" customWidth="1"/>
    <col min="2" max="5" width="4.85546875" style="15" customWidth="1"/>
    <col min="6" max="6" width="7" style="15" customWidth="1"/>
    <col min="7" max="9" width="4.85546875" style="15" customWidth="1"/>
    <col min="10" max="10" width="2.7109375" style="15" customWidth="1"/>
    <col min="11" max="17" width="3.28515625" style="15" customWidth="1"/>
    <col min="18" max="18" width="3.7109375" style="15" customWidth="1"/>
    <col min="19" max="20" width="4.140625" style="15" customWidth="1"/>
    <col min="21" max="21" width="5.28515625" style="15" customWidth="1"/>
    <col min="22" max="22" width="2.140625" style="15" customWidth="1"/>
    <col min="23" max="23" width="12.28515625" style="15" hidden="1" customWidth="1"/>
    <col min="24" max="26" width="9.140625" style="15" hidden="1" customWidth="1"/>
    <col min="27" max="27" width="14.42578125" style="15" bestFit="1" customWidth="1"/>
    <col min="28" max="28" width="13.28515625" style="15" bestFit="1" customWidth="1"/>
    <col min="29" max="29" width="18.42578125" style="15" customWidth="1"/>
    <col min="30" max="16384" width="9.140625" style="15"/>
  </cols>
  <sheetData>
    <row r="1" spans="1:26" s="81" customFormat="1" ht="21.75" customHeight="1">
      <c r="U1" s="183"/>
      <c r="V1" s="183" t="s">
        <v>65</v>
      </c>
    </row>
    <row r="2" spans="1:26" s="81" customFormat="1" ht="36.75" customHeight="1">
      <c r="A2" s="585" t="s">
        <v>24</v>
      </c>
      <c r="B2" s="585"/>
      <c r="C2" s="585"/>
      <c r="D2" s="585"/>
      <c r="E2" s="585"/>
      <c r="F2" s="585"/>
      <c r="G2" s="585"/>
      <c r="H2" s="585"/>
      <c r="I2" s="585"/>
      <c r="J2" s="585"/>
      <c r="K2" s="585"/>
      <c r="L2" s="585"/>
      <c r="M2" s="585"/>
      <c r="N2" s="585"/>
      <c r="O2" s="585"/>
      <c r="P2" s="585"/>
      <c r="Q2" s="585"/>
      <c r="R2" s="585"/>
      <c r="S2" s="585"/>
      <c r="T2" s="585"/>
      <c r="U2" s="585"/>
      <c r="V2" s="585"/>
    </row>
    <row r="3" spans="1:26" ht="21.75" customHeight="1">
      <c r="A3" s="586" t="s">
        <v>25</v>
      </c>
      <c r="B3" s="586"/>
      <c r="C3" s="586"/>
      <c r="D3" s="586"/>
      <c r="E3" s="181"/>
      <c r="F3" s="179" t="s">
        <v>692</v>
      </c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82"/>
      <c r="V3" s="182"/>
    </row>
    <row r="4" spans="1:26" ht="21.75" customHeight="1">
      <c r="A4" s="582" t="s">
        <v>26</v>
      </c>
      <c r="B4" s="582"/>
      <c r="C4" s="582"/>
      <c r="D4" s="17"/>
      <c r="E4" s="16"/>
      <c r="F4" s="179" t="s">
        <v>75</v>
      </c>
      <c r="G4" s="75"/>
      <c r="H4" s="75"/>
      <c r="I4" s="75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</row>
    <row r="5" spans="1:26" ht="21.75" customHeight="1">
      <c r="A5" s="582" t="s">
        <v>27</v>
      </c>
      <c r="B5" s="582"/>
      <c r="C5" s="582"/>
      <c r="D5" s="17"/>
      <c r="E5" s="587" t="s">
        <v>66</v>
      </c>
      <c r="F5" s="587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Z5" s="15">
        <v>1</v>
      </c>
    </row>
    <row r="6" spans="1:26" ht="21.75" customHeight="1">
      <c r="A6" s="582" t="s">
        <v>28</v>
      </c>
      <c r="B6" s="582"/>
      <c r="C6" s="582"/>
      <c r="D6" s="582"/>
      <c r="E6" s="582"/>
      <c r="F6" s="16" t="s">
        <v>0</v>
      </c>
      <c r="G6" s="16"/>
      <c r="H6" s="16"/>
      <c r="I6" s="16"/>
      <c r="J6" s="16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X6" s="15" t="s">
        <v>29</v>
      </c>
      <c r="Y6" s="15">
        <v>2557</v>
      </c>
      <c r="Z6" s="15">
        <v>2</v>
      </c>
    </row>
    <row r="7" spans="1:26" ht="21.75" customHeight="1">
      <c r="A7" s="19" t="s">
        <v>30</v>
      </c>
      <c r="B7" s="19"/>
      <c r="C7" s="19"/>
      <c r="D7" s="19"/>
      <c r="E7" s="19"/>
      <c r="F7" s="19"/>
      <c r="G7" s="17"/>
      <c r="H7" s="17">
        <v>1</v>
      </c>
      <c r="I7" s="20"/>
      <c r="J7" s="583" t="s">
        <v>21</v>
      </c>
      <c r="K7" s="583"/>
      <c r="L7" s="49">
        <v>2</v>
      </c>
      <c r="M7" s="20" t="s">
        <v>64</v>
      </c>
      <c r="N7" s="17"/>
      <c r="O7" s="17"/>
      <c r="P7" s="17"/>
      <c r="Q7" s="17"/>
      <c r="R7" s="17"/>
      <c r="S7" s="17"/>
      <c r="T7" s="17"/>
      <c r="U7" s="17"/>
      <c r="V7" s="17"/>
      <c r="X7" s="15" t="s">
        <v>31</v>
      </c>
      <c r="Y7" s="15">
        <v>2558</v>
      </c>
      <c r="Z7" s="15">
        <v>3</v>
      </c>
    </row>
    <row r="8" spans="1:26" ht="21.75" customHeight="1">
      <c r="A8" s="142" t="s">
        <v>694</v>
      </c>
      <c r="B8" s="142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34"/>
      <c r="P8" s="134"/>
      <c r="Q8" s="134"/>
      <c r="R8" s="134"/>
      <c r="S8" s="134"/>
      <c r="T8" s="134"/>
      <c r="U8" s="134"/>
      <c r="V8" s="134"/>
    </row>
    <row r="9" spans="1:26" ht="21.75" customHeight="1">
      <c r="A9" s="545" t="s">
        <v>695</v>
      </c>
      <c r="B9" s="545"/>
      <c r="C9" s="545"/>
      <c r="D9" s="545"/>
      <c r="E9" s="545"/>
      <c r="F9" s="545"/>
      <c r="G9" s="545"/>
      <c r="H9" s="545"/>
      <c r="I9" s="545"/>
      <c r="J9" s="545"/>
      <c r="K9" s="545"/>
      <c r="L9" s="545"/>
      <c r="M9" s="545"/>
      <c r="N9" s="545"/>
      <c r="O9" s="546"/>
      <c r="P9" s="546"/>
      <c r="Q9" s="546"/>
      <c r="R9" s="546"/>
      <c r="S9" s="546"/>
      <c r="T9" s="546"/>
      <c r="U9" s="546"/>
      <c r="V9" s="546"/>
    </row>
    <row r="10" spans="1:26" s="47" customFormat="1" ht="21.75" customHeight="1" thickBot="1">
      <c r="A10" s="45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554" t="s">
        <v>22</v>
      </c>
      <c r="U10" s="554"/>
      <c r="V10" s="554"/>
      <c r="X10" s="44" t="s">
        <v>36</v>
      </c>
      <c r="Y10" s="44">
        <v>2560</v>
      </c>
      <c r="Z10" s="44">
        <v>5</v>
      </c>
    </row>
    <row r="11" spans="1:26" s="44" customFormat="1" ht="35.1" customHeight="1" thickTop="1" thickBot="1">
      <c r="A11" s="48" t="s">
        <v>3</v>
      </c>
      <c r="B11" s="555" t="s">
        <v>4</v>
      </c>
      <c r="C11" s="556"/>
      <c r="D11" s="556"/>
      <c r="E11" s="556"/>
      <c r="F11" s="556"/>
      <c r="G11" s="556"/>
      <c r="H11" s="556"/>
      <c r="I11" s="556"/>
      <c r="J11" s="557"/>
      <c r="K11" s="558" t="s">
        <v>23</v>
      </c>
      <c r="L11" s="559"/>
      <c r="M11" s="559"/>
      <c r="N11" s="559"/>
      <c r="O11" s="559"/>
      <c r="P11" s="559"/>
      <c r="Q11" s="560"/>
      <c r="R11" s="558" t="s">
        <v>6</v>
      </c>
      <c r="S11" s="559"/>
      <c r="T11" s="559"/>
      <c r="U11" s="559"/>
      <c r="V11" s="560"/>
      <c r="X11" s="44" t="s">
        <v>37</v>
      </c>
      <c r="Y11" s="44">
        <v>2561</v>
      </c>
      <c r="Z11" s="44">
        <v>6</v>
      </c>
    </row>
    <row r="12" spans="1:26" ht="21.75" customHeight="1" thickTop="1">
      <c r="A12" s="23"/>
      <c r="B12" s="576"/>
      <c r="C12" s="577"/>
      <c r="D12" s="577"/>
      <c r="E12" s="577"/>
      <c r="F12" s="577"/>
      <c r="G12" s="577"/>
      <c r="H12" s="577"/>
      <c r="I12" s="577"/>
      <c r="J12" s="578"/>
      <c r="K12" s="579"/>
      <c r="L12" s="580"/>
      <c r="M12" s="580"/>
      <c r="N12" s="580"/>
      <c r="O12" s="580"/>
      <c r="P12" s="580"/>
      <c r="Q12" s="581"/>
      <c r="R12" s="561"/>
      <c r="S12" s="562"/>
      <c r="T12" s="562"/>
      <c r="U12" s="562"/>
      <c r="V12" s="563"/>
      <c r="X12" s="15" t="s">
        <v>38</v>
      </c>
      <c r="Y12" s="15">
        <v>2562</v>
      </c>
      <c r="Z12" s="15">
        <v>7</v>
      </c>
    </row>
    <row r="13" spans="1:26" ht="21.75" customHeight="1">
      <c r="A13" s="24">
        <v>1</v>
      </c>
      <c r="B13" s="564" t="s">
        <v>77</v>
      </c>
      <c r="C13" s="565"/>
      <c r="D13" s="565"/>
      <c r="E13" s="565"/>
      <c r="F13" s="565"/>
      <c r="G13" s="565"/>
      <c r="H13" s="565"/>
      <c r="I13" s="565"/>
      <c r="J13" s="566"/>
      <c r="K13" s="567"/>
      <c r="L13" s="568"/>
      <c r="M13" s="568"/>
      <c r="N13" s="568"/>
      <c r="O13" s="568"/>
      <c r="P13" s="568"/>
      <c r="Q13" s="569"/>
      <c r="R13" s="570"/>
      <c r="S13" s="571"/>
      <c r="T13" s="571"/>
      <c r="U13" s="571"/>
      <c r="V13" s="572"/>
      <c r="X13" s="15" t="s">
        <v>39</v>
      </c>
      <c r="Y13" s="15">
        <v>2563</v>
      </c>
      <c r="Z13" s="15">
        <v>8</v>
      </c>
    </row>
    <row r="14" spans="1:26" ht="21.75" customHeight="1">
      <c r="A14" s="24"/>
      <c r="B14" s="573"/>
      <c r="C14" s="574"/>
      <c r="D14" s="574"/>
      <c r="E14" s="574"/>
      <c r="F14" s="574"/>
      <c r="G14" s="574"/>
      <c r="H14" s="574"/>
      <c r="I14" s="574"/>
      <c r="J14" s="575"/>
      <c r="K14" s="567"/>
      <c r="L14" s="568"/>
      <c r="M14" s="568"/>
      <c r="N14" s="568"/>
      <c r="O14" s="568"/>
      <c r="P14" s="568"/>
      <c r="Q14" s="569"/>
      <c r="R14" s="570"/>
      <c r="S14" s="571"/>
      <c r="T14" s="571"/>
      <c r="U14" s="571"/>
      <c r="V14" s="572"/>
    </row>
    <row r="15" spans="1:26" ht="21.75" customHeight="1">
      <c r="A15" s="24"/>
      <c r="B15" s="573"/>
      <c r="C15" s="574"/>
      <c r="D15" s="574"/>
      <c r="E15" s="574"/>
      <c r="F15" s="574"/>
      <c r="G15" s="574"/>
      <c r="H15" s="574"/>
      <c r="I15" s="574"/>
      <c r="J15" s="575"/>
      <c r="K15" s="567"/>
      <c r="L15" s="568"/>
      <c r="M15" s="568"/>
      <c r="N15" s="568"/>
      <c r="O15" s="568"/>
      <c r="P15" s="568"/>
      <c r="Q15" s="569"/>
      <c r="R15" s="570"/>
      <c r="S15" s="571"/>
      <c r="T15" s="571"/>
      <c r="U15" s="571"/>
      <c r="V15" s="572"/>
      <c r="X15" s="15" t="s">
        <v>40</v>
      </c>
      <c r="Y15" s="15">
        <v>2565</v>
      </c>
      <c r="Z15" s="15">
        <v>10</v>
      </c>
    </row>
    <row r="16" spans="1:26" ht="21.75" customHeight="1" thickBot="1">
      <c r="A16" s="24"/>
      <c r="B16" s="588"/>
      <c r="C16" s="589"/>
      <c r="D16" s="589"/>
      <c r="E16" s="589"/>
      <c r="F16" s="589"/>
      <c r="G16" s="589"/>
      <c r="H16" s="589"/>
      <c r="I16" s="589"/>
      <c r="J16" s="590"/>
      <c r="K16" s="70"/>
      <c r="L16" s="71"/>
      <c r="M16" s="71"/>
      <c r="N16" s="71"/>
      <c r="O16" s="71"/>
      <c r="P16" s="71"/>
      <c r="Q16" s="72"/>
      <c r="R16" s="570"/>
      <c r="S16" s="571"/>
      <c r="T16" s="571"/>
      <c r="U16" s="571"/>
      <c r="V16" s="572"/>
    </row>
    <row r="17" spans="1:27" ht="29.25" customHeight="1" thickTop="1">
      <c r="A17" s="612" t="s">
        <v>11</v>
      </c>
      <c r="B17" s="615" t="s">
        <v>41</v>
      </c>
      <c r="C17" s="616"/>
      <c r="D17" s="616"/>
      <c r="E17" s="616"/>
      <c r="F17" s="616"/>
      <c r="G17" s="616"/>
      <c r="H17" s="616"/>
      <c r="I17" s="616"/>
      <c r="J17" s="617"/>
      <c r="K17" s="618"/>
      <c r="L17" s="619"/>
      <c r="M17" s="619"/>
      <c r="N17" s="619"/>
      <c r="O17" s="619"/>
      <c r="P17" s="619"/>
      <c r="Q17" s="620"/>
      <c r="R17" s="622"/>
      <c r="S17" s="623"/>
      <c r="T17" s="623"/>
      <c r="U17" s="623"/>
      <c r="V17" s="624"/>
      <c r="W17" s="73">
        <f>K17</f>
        <v>0</v>
      </c>
      <c r="Z17" s="15">
        <v>17</v>
      </c>
      <c r="AA17" s="73"/>
    </row>
    <row r="18" spans="1:27" ht="8.25" customHeight="1">
      <c r="A18" s="613"/>
      <c r="B18" s="27"/>
      <c r="C18" s="27"/>
      <c r="D18" s="27"/>
      <c r="E18" s="27"/>
      <c r="F18" s="27"/>
      <c r="G18" s="27"/>
      <c r="H18" s="29"/>
      <c r="I18" s="29"/>
      <c r="J18" s="28"/>
      <c r="K18" s="27"/>
      <c r="L18" s="27"/>
      <c r="M18" s="30"/>
      <c r="N18" s="27"/>
      <c r="O18" s="27"/>
      <c r="P18" s="27"/>
      <c r="Q18" s="31"/>
      <c r="R18" s="31"/>
      <c r="S18" s="31"/>
      <c r="T18" s="31"/>
      <c r="U18" s="27"/>
      <c r="V18" s="34"/>
      <c r="Z18" s="15">
        <v>19</v>
      </c>
    </row>
    <row r="19" spans="1:27" ht="21.75" customHeight="1">
      <c r="A19" s="613"/>
      <c r="B19" s="33"/>
      <c r="C19" s="27" t="s">
        <v>705</v>
      </c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34"/>
      <c r="Z19" s="15">
        <v>20</v>
      </c>
      <c r="AA19" s="74"/>
    </row>
    <row r="20" spans="1:27" ht="8.25" customHeight="1" thickBot="1">
      <c r="A20" s="614"/>
      <c r="B20" s="35"/>
      <c r="C20" s="36"/>
      <c r="D20" s="36"/>
      <c r="E20" s="621"/>
      <c r="F20" s="621"/>
      <c r="G20" s="621"/>
      <c r="H20" s="621"/>
      <c r="I20" s="621"/>
      <c r="J20" s="621"/>
      <c r="K20" s="621"/>
      <c r="L20" s="621"/>
      <c r="M20" s="621"/>
      <c r="N20" s="621"/>
      <c r="O20" s="621"/>
      <c r="P20" s="621"/>
      <c r="Q20" s="621"/>
      <c r="R20" s="621"/>
      <c r="S20" s="621"/>
      <c r="T20" s="621"/>
      <c r="U20" s="36"/>
      <c r="V20" s="37"/>
      <c r="Z20" s="15">
        <v>21</v>
      </c>
    </row>
    <row r="21" spans="1:27" s="61" customFormat="1" ht="21.75" customHeight="1" thickTop="1">
      <c r="A21" s="13"/>
      <c r="B21" s="551"/>
      <c r="C21" s="551"/>
      <c r="D21" s="551"/>
      <c r="E21" s="551"/>
      <c r="F21" s="551"/>
      <c r="G21" s="551"/>
      <c r="H21" s="551"/>
      <c r="I21" s="551"/>
      <c r="J21" s="551"/>
      <c r="K21" s="551"/>
      <c r="L21" s="551"/>
      <c r="M21" s="540"/>
      <c r="N21" s="62"/>
      <c r="P21" s="540"/>
      <c r="Q21" s="540"/>
      <c r="R21" s="540"/>
      <c r="S21" s="540"/>
      <c r="T21" s="540"/>
      <c r="U21" s="540"/>
      <c r="V21" s="540"/>
    </row>
    <row r="22" spans="1:27" s="81" customFormat="1" ht="21.75" customHeight="1">
      <c r="A22" s="82"/>
      <c r="B22" s="83" t="s">
        <v>706</v>
      </c>
      <c r="C22" s="539"/>
      <c r="D22" s="539"/>
      <c r="E22" s="539"/>
      <c r="F22" s="539"/>
      <c r="G22" s="539"/>
      <c r="H22" s="539"/>
      <c r="I22" s="539"/>
      <c r="J22" s="539"/>
      <c r="K22" s="539"/>
      <c r="L22" s="539"/>
      <c r="M22" s="539"/>
      <c r="N22" s="83"/>
      <c r="P22" s="539"/>
      <c r="Q22" s="539"/>
      <c r="R22" s="539"/>
      <c r="S22" s="539"/>
      <c r="T22" s="539"/>
      <c r="U22" s="539"/>
      <c r="V22" s="539"/>
    </row>
    <row r="23" spans="1:27" s="81" customFormat="1" ht="21.75" customHeight="1">
      <c r="A23" s="83" t="s">
        <v>707</v>
      </c>
      <c r="B23" s="539"/>
      <c r="C23" s="539"/>
      <c r="D23" s="539"/>
      <c r="E23" s="539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539"/>
      <c r="R23" s="539"/>
      <c r="S23" s="539"/>
      <c r="T23" s="539"/>
      <c r="U23" s="539"/>
      <c r="V23" s="539"/>
    </row>
    <row r="24" spans="1:27" s="81" customFormat="1" ht="21.75" customHeight="1">
      <c r="A24" s="700" t="s">
        <v>708</v>
      </c>
      <c r="B24" s="700"/>
      <c r="C24" s="700"/>
      <c r="D24" s="700"/>
      <c r="E24" s="700"/>
      <c r="F24" s="700"/>
      <c r="G24" s="700"/>
      <c r="H24" s="700"/>
      <c r="I24" s="700"/>
      <c r="J24" s="700"/>
      <c r="K24" s="700"/>
      <c r="L24" s="700"/>
      <c r="M24" s="700"/>
      <c r="N24" s="700"/>
      <c r="O24" s="700"/>
      <c r="P24" s="700"/>
      <c r="Q24" s="700"/>
      <c r="R24" s="700"/>
      <c r="S24" s="700"/>
      <c r="T24" s="700"/>
      <c r="U24" s="700"/>
      <c r="V24" s="700"/>
    </row>
    <row r="25" spans="1:27" s="81" customFormat="1" ht="21.75" customHeight="1">
      <c r="A25" s="700" t="s">
        <v>709</v>
      </c>
      <c r="B25" s="700"/>
      <c r="C25" s="700"/>
      <c r="D25" s="700"/>
      <c r="E25" s="700"/>
      <c r="F25" s="700"/>
      <c r="G25" s="700"/>
      <c r="H25" s="700"/>
      <c r="I25" s="700"/>
      <c r="J25" s="700"/>
      <c r="K25" s="700"/>
      <c r="L25" s="700"/>
      <c r="M25" s="700"/>
      <c r="N25" s="700"/>
      <c r="O25" s="700"/>
      <c r="P25" s="700"/>
      <c r="Q25" s="700"/>
      <c r="R25" s="700"/>
      <c r="S25" s="700"/>
      <c r="T25" s="700"/>
      <c r="U25" s="700"/>
      <c r="V25" s="700"/>
    </row>
    <row r="26" spans="1:27" s="81" customFormat="1" ht="18" customHeight="1">
      <c r="A26" s="539"/>
      <c r="B26" s="83" t="s">
        <v>710</v>
      </c>
      <c r="C26" s="539"/>
      <c r="D26" s="539"/>
      <c r="E26" s="539"/>
      <c r="F26" s="539"/>
      <c r="G26" s="539"/>
      <c r="H26" s="539"/>
      <c r="I26" s="539"/>
      <c r="J26" s="539"/>
      <c r="K26" s="539"/>
      <c r="L26" s="539"/>
      <c r="M26" s="539"/>
      <c r="N26" s="539"/>
      <c r="O26" s="539"/>
      <c r="P26" s="539"/>
      <c r="Q26" s="539"/>
      <c r="R26" s="539"/>
      <c r="S26" s="539"/>
      <c r="T26" s="539"/>
      <c r="U26" s="539"/>
      <c r="V26" s="539"/>
    </row>
    <row r="27" spans="1:27" s="81" customFormat="1" ht="21.75" customHeight="1">
      <c r="A27" s="539"/>
      <c r="B27" s="539"/>
      <c r="C27" s="539"/>
      <c r="D27" s="539"/>
      <c r="E27" s="539"/>
      <c r="F27" s="539"/>
      <c r="G27" s="539"/>
      <c r="H27" s="539"/>
      <c r="I27" s="539"/>
      <c r="J27" s="539"/>
      <c r="K27" s="539"/>
      <c r="L27" s="539"/>
      <c r="M27" s="539"/>
      <c r="N27" s="539"/>
      <c r="O27" s="539"/>
      <c r="P27" s="539"/>
      <c r="Q27" s="539"/>
      <c r="R27" s="539"/>
      <c r="S27" s="539"/>
      <c r="T27" s="539"/>
      <c r="U27" s="539"/>
      <c r="V27" s="539"/>
    </row>
    <row r="28" spans="1:27" s="81" customFormat="1" ht="21.75" customHeight="1">
      <c r="B28" s="38" t="s">
        <v>698</v>
      </c>
      <c r="C28" s="38"/>
      <c r="D28" s="38"/>
      <c r="E28" s="38"/>
      <c r="F28" s="38"/>
      <c r="G28" s="38"/>
      <c r="H28" s="38"/>
      <c r="I28" s="38"/>
      <c r="K28" s="38"/>
      <c r="L28" s="38"/>
      <c r="M28" s="38"/>
      <c r="N28" s="38"/>
      <c r="O28" s="38" t="s">
        <v>699</v>
      </c>
      <c r="P28" s="38"/>
      <c r="Q28" s="38"/>
      <c r="R28" s="38"/>
      <c r="S28" s="38"/>
      <c r="T28" s="38"/>
      <c r="U28" s="38"/>
      <c r="V28" s="38"/>
    </row>
    <row r="29" spans="1:27" s="81" customFormat="1" ht="21.75" customHeight="1">
      <c r="B29" s="38" t="s">
        <v>700</v>
      </c>
      <c r="C29" s="38"/>
      <c r="D29" s="38"/>
      <c r="E29" s="38"/>
      <c r="F29" s="38"/>
      <c r="G29" s="38"/>
      <c r="H29" s="38"/>
      <c r="I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</row>
    <row r="30" spans="1:27" s="81" customFormat="1" ht="21.75" customHeight="1">
      <c r="B30" s="38" t="s">
        <v>701</v>
      </c>
      <c r="C30" s="38"/>
      <c r="D30" s="38"/>
      <c r="E30" s="38"/>
      <c r="F30" s="38"/>
      <c r="G30" s="38"/>
      <c r="H30" s="38"/>
      <c r="I30" s="38"/>
      <c r="K30" s="38"/>
      <c r="L30" s="38"/>
      <c r="M30" s="38"/>
      <c r="N30" s="38"/>
      <c r="O30" s="38" t="s">
        <v>702</v>
      </c>
      <c r="P30" s="38"/>
      <c r="Q30" s="38"/>
      <c r="R30" s="38"/>
      <c r="S30" s="38"/>
      <c r="T30" s="38"/>
      <c r="U30" s="38"/>
      <c r="V30" s="38"/>
    </row>
    <row r="31" spans="1:27" s="81" customFormat="1" ht="21.75" customHeight="1">
      <c r="B31" s="38"/>
      <c r="C31" s="38"/>
      <c r="D31" s="38"/>
      <c r="E31" s="38"/>
      <c r="F31" s="38"/>
      <c r="G31" s="38"/>
      <c r="H31" s="38"/>
      <c r="I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</row>
    <row r="32" spans="1:27" s="81" customFormat="1" ht="18" customHeight="1">
      <c r="A32" s="82"/>
      <c r="B32" s="539"/>
      <c r="C32" s="539"/>
      <c r="D32" s="539"/>
      <c r="E32" s="539"/>
      <c r="F32" s="539"/>
      <c r="G32" s="539"/>
      <c r="H32" s="539"/>
      <c r="I32" s="539"/>
      <c r="J32" s="539"/>
      <c r="K32" s="539"/>
      <c r="L32" s="539"/>
      <c r="M32" s="539"/>
      <c r="N32" s="83"/>
      <c r="P32" s="539"/>
      <c r="Q32" s="539"/>
      <c r="R32" s="539"/>
      <c r="S32" s="539"/>
      <c r="T32" s="539"/>
      <c r="U32" s="539"/>
      <c r="V32" s="539"/>
    </row>
    <row r="33" spans="1:22" s="81" customFormat="1" ht="21.75" customHeight="1">
      <c r="B33" s="38" t="s">
        <v>698</v>
      </c>
      <c r="C33" s="38"/>
      <c r="D33" s="38"/>
      <c r="E33" s="38"/>
      <c r="F33" s="38"/>
      <c r="G33" s="38"/>
      <c r="H33" s="38"/>
      <c r="I33" s="38"/>
      <c r="K33" s="38"/>
      <c r="L33" s="38"/>
      <c r="M33" s="38"/>
      <c r="N33" s="38"/>
      <c r="O33" s="38" t="s">
        <v>703</v>
      </c>
      <c r="P33" s="38"/>
      <c r="Q33" s="38"/>
      <c r="R33" s="38"/>
      <c r="S33" s="38"/>
      <c r="T33" s="38"/>
      <c r="U33" s="38"/>
      <c r="V33" s="38"/>
    </row>
    <row r="34" spans="1:22" s="81" customFormat="1" ht="21.75" customHeight="1">
      <c r="B34" s="38" t="s">
        <v>700</v>
      </c>
      <c r="C34" s="38"/>
      <c r="D34" s="38"/>
      <c r="E34" s="38"/>
      <c r="F34" s="38"/>
      <c r="G34" s="38"/>
      <c r="H34" s="38"/>
      <c r="I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</row>
    <row r="35" spans="1:22" s="81" customFormat="1" ht="21.75" customHeight="1">
      <c r="B35" s="38" t="s">
        <v>704</v>
      </c>
      <c r="C35" s="38"/>
      <c r="D35" s="38"/>
      <c r="E35" s="38"/>
      <c r="F35" s="38"/>
      <c r="G35" s="38"/>
      <c r="H35" s="38"/>
      <c r="I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</row>
    <row r="36" spans="1:22" s="81" customFormat="1" ht="18" customHeight="1">
      <c r="A36" s="549"/>
      <c r="B36" s="549"/>
      <c r="C36" s="549"/>
      <c r="D36" s="549"/>
      <c r="E36" s="549"/>
      <c r="F36" s="549"/>
      <c r="G36" s="549"/>
      <c r="H36" s="549"/>
      <c r="I36" s="38"/>
      <c r="J36" s="38"/>
      <c r="K36" s="549"/>
      <c r="L36" s="549"/>
      <c r="M36" s="549"/>
      <c r="N36" s="549"/>
      <c r="O36" s="549"/>
      <c r="P36" s="549"/>
      <c r="Q36" s="549"/>
      <c r="R36" s="549"/>
      <c r="S36" s="549"/>
      <c r="T36" s="549"/>
      <c r="U36" s="549"/>
      <c r="V36" s="549"/>
    </row>
    <row r="37" spans="1:22" s="61" customFormat="1" ht="18" customHeight="1">
      <c r="A37" s="14"/>
      <c r="B37" s="550"/>
      <c r="C37" s="550"/>
      <c r="D37" s="550"/>
      <c r="E37" s="550"/>
      <c r="F37" s="550"/>
      <c r="G37" s="550"/>
      <c r="H37" s="550"/>
      <c r="I37" s="550"/>
      <c r="J37" s="550"/>
      <c r="K37" s="550"/>
      <c r="L37" s="550"/>
      <c r="M37" s="14"/>
      <c r="N37" s="14"/>
      <c r="O37" s="14"/>
      <c r="P37" s="14"/>
      <c r="Q37" s="14"/>
      <c r="R37" s="14"/>
      <c r="S37" s="14"/>
      <c r="T37" s="14"/>
      <c r="U37" s="14"/>
      <c r="V37" s="14"/>
    </row>
    <row r="38" spans="1:22" ht="21.75" customHeight="1">
      <c r="A38" s="39"/>
      <c r="B38" s="38"/>
      <c r="C38" s="38"/>
      <c r="D38" s="38"/>
      <c r="E38" s="30"/>
      <c r="F38" s="30"/>
      <c r="G38" s="30"/>
      <c r="H38" s="30"/>
      <c r="I38" s="30"/>
      <c r="J38" s="30"/>
      <c r="K38" s="38"/>
      <c r="L38" s="38"/>
      <c r="M38" s="30"/>
      <c r="N38" s="30"/>
      <c r="O38" s="30"/>
      <c r="P38" s="30"/>
      <c r="Q38" s="30"/>
      <c r="R38" s="30"/>
      <c r="S38" s="30"/>
      <c r="T38" s="30"/>
      <c r="U38" s="30"/>
      <c r="V38" s="30"/>
    </row>
    <row r="39" spans="1:22" ht="21.75" customHeight="1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</row>
    <row r="40" spans="1:22" ht="21.75" customHeight="1">
      <c r="B40" s="38"/>
      <c r="C40" s="38"/>
      <c r="D40" s="38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</row>
  </sheetData>
  <mergeCells count="36">
    <mergeCell ref="B12:J12"/>
    <mergeCell ref="K12:Q12"/>
    <mergeCell ref="R12:V12"/>
    <mergeCell ref="A2:V2"/>
    <mergeCell ref="A3:D3"/>
    <mergeCell ref="A4:C4"/>
    <mergeCell ref="A5:C5"/>
    <mergeCell ref="E5:F5"/>
    <mergeCell ref="A6:E6"/>
    <mergeCell ref="J7:K7"/>
    <mergeCell ref="T10:V10"/>
    <mergeCell ref="B11:J11"/>
    <mergeCell ref="K11:Q11"/>
    <mergeCell ref="R11:V11"/>
    <mergeCell ref="B13:J13"/>
    <mergeCell ref="K13:Q13"/>
    <mergeCell ref="R13:V13"/>
    <mergeCell ref="B14:J14"/>
    <mergeCell ref="K14:Q14"/>
    <mergeCell ref="R14:V14"/>
    <mergeCell ref="B37:L37"/>
    <mergeCell ref="B15:J15"/>
    <mergeCell ref="K15:Q15"/>
    <mergeCell ref="R15:V15"/>
    <mergeCell ref="B16:J16"/>
    <mergeCell ref="R16:V16"/>
    <mergeCell ref="B21:L21"/>
    <mergeCell ref="A24:V24"/>
    <mergeCell ref="A25:V25"/>
    <mergeCell ref="A36:H36"/>
    <mergeCell ref="K36:V36"/>
    <mergeCell ref="A17:A20"/>
    <mergeCell ref="B17:J17"/>
    <mergeCell ref="K17:Q17"/>
    <mergeCell ref="R17:V17"/>
    <mergeCell ref="E20:T20"/>
  </mergeCells>
  <printOptions horizontalCentered="1"/>
  <pageMargins left="0.74803149606299213" right="0.74803149606299213" top="0.70866141732283472" bottom="0.70866141732283472" header="0" footer="0"/>
  <pageSetup paperSize="9" orientation="portrait" r:id="rId1"/>
  <headerFooter scaleWithDoc="0"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B39"/>
  <sheetViews>
    <sheetView showGridLines="0" view="pageBreakPreview" zoomScaleSheetLayoutView="100" workbookViewId="0">
      <selection activeCell="AA14" sqref="AA14"/>
    </sheetView>
  </sheetViews>
  <sheetFormatPr defaultRowHeight="21.75" customHeight="1"/>
  <cols>
    <col min="1" max="1" width="7.5703125" style="15" customWidth="1"/>
    <col min="2" max="5" width="4.85546875" style="15" customWidth="1"/>
    <col min="6" max="6" width="5.85546875" style="15" customWidth="1"/>
    <col min="7" max="7" width="3.85546875" style="15" customWidth="1"/>
    <col min="8" max="8" width="4.85546875" style="15" customWidth="1"/>
    <col min="9" max="9" width="3.5703125" style="15" customWidth="1"/>
    <col min="10" max="10" width="2.7109375" style="15" customWidth="1"/>
    <col min="11" max="13" width="3.28515625" style="15" customWidth="1"/>
    <col min="14" max="14" width="4.5703125" style="15" customWidth="1"/>
    <col min="15" max="16" width="3.28515625" style="15" customWidth="1"/>
    <col min="17" max="17" width="2.140625" style="15" customWidth="1"/>
    <col min="18" max="18" width="3.7109375" style="15" customWidth="1"/>
    <col min="19" max="19" width="4.140625" style="15" customWidth="1"/>
    <col min="20" max="20" width="5.7109375" style="15" customWidth="1"/>
    <col min="21" max="21" width="5.28515625" style="15" customWidth="1"/>
    <col min="22" max="22" width="3.140625" style="15" customWidth="1"/>
    <col min="23" max="23" width="9.85546875" style="15" bestFit="1" customWidth="1"/>
    <col min="24" max="26" width="0" style="15" hidden="1" customWidth="1"/>
    <col min="27" max="27" width="14.42578125" style="15" bestFit="1" customWidth="1"/>
    <col min="28" max="16384" width="9.140625" style="15"/>
  </cols>
  <sheetData>
    <row r="1" spans="1:26" ht="21.75" customHeight="1">
      <c r="U1" s="50"/>
      <c r="V1" s="50" t="s">
        <v>70</v>
      </c>
    </row>
    <row r="2" spans="1:26" s="80" customFormat="1" ht="26.25" customHeight="1">
      <c r="A2" s="671" t="s">
        <v>69</v>
      </c>
      <c r="B2" s="671"/>
      <c r="C2" s="671"/>
      <c r="D2" s="671"/>
      <c r="E2" s="671"/>
      <c r="F2" s="671"/>
      <c r="G2" s="671"/>
      <c r="H2" s="671"/>
      <c r="I2" s="671"/>
      <c r="J2" s="671"/>
      <c r="K2" s="671"/>
      <c r="L2" s="671"/>
      <c r="M2" s="671"/>
      <c r="N2" s="671"/>
      <c r="O2" s="671"/>
      <c r="P2" s="671"/>
      <c r="Q2" s="671"/>
      <c r="R2" s="671"/>
      <c r="S2" s="671"/>
      <c r="T2" s="671"/>
      <c r="U2" s="671"/>
      <c r="V2" s="671"/>
    </row>
    <row r="3" spans="1:26" ht="21.75" customHeight="1">
      <c r="A3" s="134" t="s">
        <v>47</v>
      </c>
      <c r="B3" s="134"/>
      <c r="C3" s="134"/>
      <c r="D3" s="134"/>
      <c r="E3" s="134"/>
      <c r="F3" s="179" t="s">
        <v>711</v>
      </c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</row>
    <row r="4" spans="1:26" ht="21.75" customHeight="1">
      <c r="A4" s="134" t="s">
        <v>45</v>
      </c>
      <c r="B4" s="134"/>
      <c r="C4" s="134"/>
      <c r="D4" s="134"/>
      <c r="E4" s="134"/>
      <c r="F4" s="179" t="s">
        <v>692</v>
      </c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</row>
    <row r="5" spans="1:26" ht="21.75" customHeight="1">
      <c r="A5" s="134" t="s">
        <v>1</v>
      </c>
      <c r="B5" s="134"/>
      <c r="C5" s="134"/>
      <c r="D5" s="134"/>
      <c r="E5" s="134"/>
      <c r="F5" s="179" t="s">
        <v>75</v>
      </c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</row>
    <row r="6" spans="1:26" ht="21.75" customHeight="1">
      <c r="A6" s="134" t="s">
        <v>2</v>
      </c>
      <c r="B6" s="134"/>
      <c r="C6" s="134"/>
      <c r="D6" s="134"/>
      <c r="E6" s="134"/>
      <c r="F6" s="179" t="s">
        <v>66</v>
      </c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35"/>
    </row>
    <row r="7" spans="1:26" ht="21.75" customHeight="1">
      <c r="A7" s="134" t="s">
        <v>46</v>
      </c>
      <c r="B7" s="134"/>
      <c r="C7" s="134"/>
      <c r="D7" s="134"/>
      <c r="E7" s="134"/>
      <c r="F7" s="134"/>
      <c r="G7" s="134"/>
      <c r="H7" s="134"/>
      <c r="I7" s="179" t="s">
        <v>0</v>
      </c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/>
    </row>
    <row r="8" spans="1:26" ht="21.75" customHeight="1">
      <c r="A8" s="134" t="s">
        <v>79</v>
      </c>
      <c r="B8" s="134"/>
      <c r="C8" s="134"/>
      <c r="D8" s="134"/>
      <c r="E8" s="134"/>
      <c r="F8" s="134"/>
      <c r="G8" s="134">
        <v>11</v>
      </c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134"/>
      <c r="U8" s="134"/>
      <c r="V8" s="134"/>
    </row>
    <row r="9" spans="1:26" ht="21.75" customHeight="1">
      <c r="A9" s="142" t="s">
        <v>694</v>
      </c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34"/>
      <c r="P9" s="134"/>
      <c r="Q9" s="134"/>
      <c r="R9" s="134"/>
      <c r="S9" s="134"/>
      <c r="T9" s="134"/>
      <c r="U9" s="134"/>
      <c r="V9" s="134"/>
    </row>
    <row r="10" spans="1:26" ht="21.75" customHeight="1">
      <c r="A10" s="545" t="s">
        <v>695</v>
      </c>
      <c r="B10" s="545"/>
      <c r="C10" s="545"/>
      <c r="D10" s="545"/>
      <c r="E10" s="545"/>
      <c r="F10" s="545"/>
      <c r="G10" s="545"/>
      <c r="H10" s="545"/>
      <c r="I10" s="545"/>
      <c r="J10" s="545"/>
      <c r="K10" s="545"/>
      <c r="L10" s="545"/>
      <c r="M10" s="545"/>
      <c r="N10" s="545"/>
      <c r="O10" s="546"/>
      <c r="P10" s="546"/>
      <c r="Q10" s="546"/>
      <c r="R10" s="546"/>
      <c r="S10" s="546"/>
      <c r="T10" s="546"/>
      <c r="U10" s="546"/>
      <c r="V10" s="546"/>
    </row>
    <row r="11" spans="1:26" s="139" customFormat="1" ht="21.75" customHeight="1" thickBot="1">
      <c r="A11" s="136"/>
      <c r="B11" s="137"/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8" t="s">
        <v>22</v>
      </c>
    </row>
    <row r="12" spans="1:26" s="44" customFormat="1" ht="35.1" customHeight="1" thickTop="1" thickBot="1">
      <c r="A12" s="140" t="s">
        <v>3</v>
      </c>
      <c r="B12" s="637" t="s">
        <v>4</v>
      </c>
      <c r="C12" s="638"/>
      <c r="D12" s="638"/>
      <c r="E12" s="638"/>
      <c r="F12" s="638"/>
      <c r="G12" s="638"/>
      <c r="H12" s="638"/>
      <c r="I12" s="638"/>
      <c r="J12" s="639"/>
      <c r="K12" s="672" t="s">
        <v>68</v>
      </c>
      <c r="L12" s="673"/>
      <c r="M12" s="673"/>
      <c r="N12" s="674"/>
      <c r="O12" s="637" t="s">
        <v>5</v>
      </c>
      <c r="P12" s="638"/>
      <c r="Q12" s="639"/>
      <c r="R12" s="672" t="s">
        <v>23</v>
      </c>
      <c r="S12" s="673"/>
      <c r="T12" s="674"/>
      <c r="U12" s="637" t="s">
        <v>6</v>
      </c>
      <c r="V12" s="639"/>
      <c r="X12" s="44" t="s">
        <v>37</v>
      </c>
      <c r="Y12" s="44">
        <v>2561</v>
      </c>
      <c r="Z12" s="44">
        <v>6</v>
      </c>
    </row>
    <row r="13" spans="1:26" ht="21.75" customHeight="1" thickTop="1">
      <c r="A13" s="23"/>
      <c r="B13" s="117"/>
      <c r="C13" s="118"/>
      <c r="D13" s="118"/>
      <c r="E13" s="118"/>
      <c r="F13" s="118"/>
      <c r="G13" s="118"/>
      <c r="H13" s="118"/>
      <c r="I13" s="118"/>
      <c r="J13" s="119"/>
      <c r="K13" s="579"/>
      <c r="L13" s="580"/>
      <c r="M13" s="580"/>
      <c r="N13" s="581"/>
      <c r="O13" s="120"/>
      <c r="P13" s="120"/>
      <c r="Q13" s="121"/>
      <c r="R13" s="561"/>
      <c r="S13" s="562"/>
      <c r="T13" s="563"/>
      <c r="U13" s="122"/>
      <c r="V13" s="123"/>
      <c r="X13" s="15" t="s">
        <v>38</v>
      </c>
      <c r="Y13" s="15">
        <v>2562</v>
      </c>
      <c r="Z13" s="15">
        <v>7</v>
      </c>
    </row>
    <row r="14" spans="1:26" ht="21.75" customHeight="1">
      <c r="A14" s="24">
        <v>1</v>
      </c>
      <c r="B14" s="564" t="s">
        <v>77</v>
      </c>
      <c r="C14" s="565"/>
      <c r="D14" s="565"/>
      <c r="E14" s="565"/>
      <c r="F14" s="565"/>
      <c r="G14" s="565"/>
      <c r="H14" s="565"/>
      <c r="I14" s="565"/>
      <c r="J14" s="566"/>
      <c r="K14" s="704"/>
      <c r="L14" s="705"/>
      <c r="M14" s="705"/>
      <c r="N14" s="706"/>
      <c r="O14" s="645">
        <v>1.2726</v>
      </c>
      <c r="P14" s="646"/>
      <c r="Q14" s="647"/>
      <c r="R14" s="707"/>
      <c r="S14" s="708"/>
      <c r="T14" s="709"/>
      <c r="U14" s="154"/>
      <c r="V14" s="155"/>
    </row>
    <row r="15" spans="1:26" ht="21.75" customHeight="1">
      <c r="A15" s="24"/>
      <c r="B15" s="143"/>
      <c r="C15" s="144"/>
      <c r="D15" s="144"/>
      <c r="E15" s="144"/>
      <c r="F15" s="144"/>
      <c r="G15" s="144"/>
      <c r="H15" s="144"/>
      <c r="I15" s="144"/>
      <c r="J15" s="145"/>
      <c r="K15" s="146"/>
      <c r="L15" s="147"/>
      <c r="M15" s="147"/>
      <c r="N15" s="148"/>
      <c r="O15" s="149"/>
      <c r="P15" s="149"/>
      <c r="Q15" s="150"/>
      <c r="R15" s="151"/>
      <c r="S15" s="152"/>
      <c r="T15" s="153"/>
      <c r="U15" s="154"/>
      <c r="V15" s="155"/>
    </row>
    <row r="16" spans="1:26" ht="21.75" customHeight="1">
      <c r="A16" s="24"/>
      <c r="B16" s="651" t="s">
        <v>48</v>
      </c>
      <c r="C16" s="652"/>
      <c r="D16" s="652"/>
      <c r="E16" s="652"/>
      <c r="F16" s="652"/>
      <c r="G16" s="652"/>
      <c r="H16" s="652"/>
      <c r="I16" s="652"/>
      <c r="J16" s="653"/>
      <c r="K16" s="567"/>
      <c r="L16" s="568"/>
      <c r="M16" s="568"/>
      <c r="N16" s="569"/>
      <c r="O16" s="124"/>
      <c r="P16" s="124"/>
      <c r="Q16" s="125"/>
      <c r="R16" s="570"/>
      <c r="S16" s="571"/>
      <c r="T16" s="572"/>
      <c r="U16" s="126"/>
      <c r="V16" s="127"/>
    </row>
    <row r="17" spans="1:28" ht="21.75" customHeight="1">
      <c r="A17" s="24"/>
      <c r="B17" s="640" t="s">
        <v>7</v>
      </c>
      <c r="C17" s="641"/>
      <c r="D17" s="641"/>
      <c r="E17" s="641"/>
      <c r="F17" s="641"/>
      <c r="G17" s="641"/>
      <c r="H17" s="642"/>
      <c r="I17" s="643">
        <v>0</v>
      </c>
      <c r="J17" s="644"/>
      <c r="K17" s="567"/>
      <c r="L17" s="568"/>
      <c r="M17" s="568"/>
      <c r="N17" s="569"/>
      <c r="O17" s="124"/>
      <c r="P17" s="124"/>
      <c r="Q17" s="125"/>
      <c r="R17" s="570"/>
      <c r="S17" s="571"/>
      <c r="T17" s="572"/>
      <c r="U17" s="126"/>
      <c r="V17" s="127"/>
      <c r="X17" s="15" t="s">
        <v>40</v>
      </c>
      <c r="Y17" s="15">
        <v>2565</v>
      </c>
      <c r="Z17" s="15">
        <v>10</v>
      </c>
    </row>
    <row r="18" spans="1:28" ht="21.75" customHeight="1">
      <c r="A18" s="24"/>
      <c r="B18" s="640" t="s">
        <v>8</v>
      </c>
      <c r="C18" s="641"/>
      <c r="D18" s="641"/>
      <c r="E18" s="641"/>
      <c r="F18" s="641"/>
      <c r="G18" s="641"/>
      <c r="H18" s="642"/>
      <c r="I18" s="643">
        <v>0</v>
      </c>
      <c r="J18" s="644"/>
      <c r="K18" s="567"/>
      <c r="L18" s="568"/>
      <c r="M18" s="568"/>
      <c r="N18" s="569"/>
      <c r="O18" s="71"/>
      <c r="P18" s="71"/>
      <c r="Q18" s="72"/>
      <c r="R18" s="570"/>
      <c r="S18" s="571"/>
      <c r="T18" s="572"/>
      <c r="U18" s="126"/>
      <c r="V18" s="127"/>
    </row>
    <row r="19" spans="1:28" ht="21.75" customHeight="1">
      <c r="A19" s="24"/>
      <c r="B19" s="640" t="s">
        <v>9</v>
      </c>
      <c r="C19" s="641"/>
      <c r="D19" s="641"/>
      <c r="E19" s="641"/>
      <c r="F19" s="641"/>
      <c r="G19" s="641"/>
      <c r="H19" s="642"/>
      <c r="I19" s="643">
        <v>7</v>
      </c>
      <c r="J19" s="644"/>
      <c r="K19" s="567"/>
      <c r="L19" s="568"/>
      <c r="M19" s="568"/>
      <c r="N19" s="569"/>
      <c r="O19" s="128"/>
      <c r="P19" s="128"/>
      <c r="Q19" s="129"/>
      <c r="R19" s="570"/>
      <c r="S19" s="571"/>
      <c r="T19" s="572"/>
      <c r="U19" s="126"/>
      <c r="V19" s="127"/>
      <c r="Z19" s="15">
        <v>14</v>
      </c>
      <c r="AA19" s="69"/>
      <c r="AB19" s="68"/>
    </row>
    <row r="20" spans="1:28" ht="21.75" customHeight="1">
      <c r="A20" s="25"/>
      <c r="B20" s="640" t="s">
        <v>10</v>
      </c>
      <c r="C20" s="641"/>
      <c r="D20" s="641"/>
      <c r="E20" s="641"/>
      <c r="F20" s="641"/>
      <c r="G20" s="641"/>
      <c r="H20" s="642"/>
      <c r="I20" s="643">
        <v>7</v>
      </c>
      <c r="J20" s="644"/>
      <c r="K20" s="567"/>
      <c r="L20" s="568"/>
      <c r="M20" s="568"/>
      <c r="N20" s="569"/>
      <c r="O20" s="130"/>
      <c r="P20" s="130"/>
      <c r="Q20" s="131"/>
      <c r="R20" s="570"/>
      <c r="S20" s="571"/>
      <c r="T20" s="572"/>
      <c r="U20" s="132"/>
      <c r="V20" s="133"/>
      <c r="Z20" s="15">
        <v>15</v>
      </c>
    </row>
    <row r="21" spans="1:28" s="5" customFormat="1" ht="21.75" customHeight="1">
      <c r="A21" s="9"/>
      <c r="B21" s="675" t="s">
        <v>72</v>
      </c>
      <c r="C21" s="676"/>
      <c r="D21" s="676"/>
      <c r="E21" s="676"/>
      <c r="F21" s="676"/>
      <c r="G21" s="676"/>
      <c r="H21" s="676"/>
      <c r="I21" s="676"/>
      <c r="J21" s="676"/>
      <c r="K21" s="676"/>
      <c r="L21" s="676"/>
      <c r="M21" s="676"/>
      <c r="N21" s="676"/>
      <c r="O21" s="676"/>
      <c r="P21" s="676"/>
      <c r="Q21" s="677"/>
      <c r="R21" s="654"/>
      <c r="S21" s="655"/>
      <c r="T21" s="656"/>
      <c r="U21" s="657"/>
      <c r="V21" s="658"/>
    </row>
    <row r="22" spans="1:28" s="5" customFormat="1" ht="21.75" customHeight="1">
      <c r="A22" s="9"/>
      <c r="B22" s="678" t="s">
        <v>696</v>
      </c>
      <c r="C22" s="679"/>
      <c r="D22" s="679"/>
      <c r="E22" s="679"/>
      <c r="F22" s="680"/>
      <c r="G22" s="701" t="s">
        <v>697</v>
      </c>
      <c r="H22" s="702"/>
      <c r="I22" s="702"/>
      <c r="J22" s="702"/>
      <c r="K22" s="702"/>
      <c r="L22" s="702"/>
      <c r="M22" s="702"/>
      <c r="N22" s="702"/>
      <c r="O22" s="702"/>
      <c r="P22" s="702"/>
      <c r="Q22" s="703"/>
      <c r="R22" s="654"/>
      <c r="S22" s="655"/>
      <c r="T22" s="656"/>
      <c r="U22" s="159"/>
      <c r="V22" s="541"/>
      <c r="W22" s="160"/>
      <c r="AA22" s="160">
        <f>R22</f>
        <v>0</v>
      </c>
    </row>
    <row r="23" spans="1:28" s="5" customFormat="1" ht="21.75" customHeight="1">
      <c r="A23" s="542"/>
      <c r="B23" s="659" t="s">
        <v>12</v>
      </c>
      <c r="C23" s="660"/>
      <c r="D23" s="660"/>
      <c r="E23" s="660"/>
      <c r="F23" s="661"/>
      <c r="G23" s="681"/>
      <c r="H23" s="682"/>
      <c r="I23" s="683"/>
      <c r="J23" s="665" t="s">
        <v>13</v>
      </c>
      <c r="K23" s="665"/>
      <c r="L23" s="665"/>
      <c r="M23" s="665"/>
      <c r="N23" s="162"/>
      <c r="O23" s="162"/>
      <c r="P23" s="162"/>
      <c r="Q23" s="162"/>
      <c r="R23" s="162"/>
      <c r="S23" s="162"/>
      <c r="T23" s="162"/>
      <c r="U23" s="162"/>
      <c r="V23" s="163"/>
    </row>
    <row r="24" spans="1:28" s="5" customFormat="1" ht="21.75" customHeight="1" thickBot="1">
      <c r="A24" s="10"/>
      <c r="B24" s="659" t="s">
        <v>14</v>
      </c>
      <c r="C24" s="660"/>
      <c r="D24" s="660"/>
      <c r="E24" s="660"/>
      <c r="F24" s="661"/>
      <c r="G24" s="666"/>
      <c r="H24" s="667"/>
      <c r="I24" s="668"/>
      <c r="J24" s="662" t="s">
        <v>15</v>
      </c>
      <c r="K24" s="663"/>
      <c r="L24" s="663"/>
      <c r="M24" s="664"/>
      <c r="N24" s="162"/>
      <c r="O24" s="162"/>
      <c r="P24" s="162"/>
      <c r="Q24" s="162"/>
      <c r="R24" s="162"/>
      <c r="S24" s="162"/>
      <c r="T24" s="162"/>
      <c r="U24" s="162"/>
      <c r="V24" s="163"/>
    </row>
    <row r="25" spans="1:28" s="81" customFormat="1" ht="21.75" customHeight="1" thickTop="1">
      <c r="A25" s="82"/>
      <c r="B25" s="141"/>
      <c r="C25" s="141"/>
      <c r="D25" s="141"/>
      <c r="E25" s="141"/>
      <c r="F25" s="141"/>
      <c r="G25" s="141"/>
      <c r="H25" s="141"/>
      <c r="I25" s="141"/>
      <c r="J25" s="38"/>
      <c r="K25" s="38"/>
      <c r="L25" s="38"/>
      <c r="M25" s="539"/>
      <c r="N25" s="83"/>
      <c r="P25" s="539"/>
      <c r="Q25" s="539"/>
      <c r="R25" s="539"/>
      <c r="S25" s="539"/>
      <c r="T25" s="539"/>
      <c r="U25" s="539"/>
      <c r="V25" s="539"/>
    </row>
    <row r="26" spans="1:28" s="81" customFormat="1" ht="21.75" customHeight="1">
      <c r="A26" s="82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539"/>
      <c r="N26" s="83"/>
      <c r="P26" s="539"/>
      <c r="Q26" s="539"/>
      <c r="R26" s="539"/>
      <c r="S26" s="539"/>
      <c r="T26" s="539"/>
      <c r="U26" s="539"/>
      <c r="V26" s="539"/>
    </row>
    <row r="27" spans="1:28" s="81" customFormat="1" ht="21.75" customHeight="1">
      <c r="C27" s="38" t="s">
        <v>698</v>
      </c>
      <c r="D27" s="38"/>
      <c r="E27" s="38"/>
      <c r="F27" s="38"/>
      <c r="G27" s="38"/>
      <c r="H27" s="38"/>
      <c r="I27" s="38"/>
      <c r="K27" s="38"/>
      <c r="L27" s="38"/>
      <c r="M27" s="38"/>
      <c r="N27" s="38"/>
      <c r="O27" s="38" t="s">
        <v>699</v>
      </c>
      <c r="P27" s="38"/>
      <c r="Q27" s="38"/>
      <c r="R27" s="38"/>
      <c r="S27" s="38"/>
      <c r="T27" s="38"/>
      <c r="U27" s="38"/>
      <c r="V27" s="38"/>
    </row>
    <row r="28" spans="1:28" s="81" customFormat="1" ht="21.75" customHeight="1">
      <c r="C28" s="38" t="s">
        <v>700</v>
      </c>
      <c r="D28" s="38"/>
      <c r="E28" s="38"/>
      <c r="F28" s="38"/>
      <c r="G28" s="38"/>
      <c r="H28" s="38"/>
      <c r="I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</row>
    <row r="29" spans="1:28" s="81" customFormat="1" ht="18" customHeight="1">
      <c r="C29" s="38" t="s">
        <v>701</v>
      </c>
      <c r="D29" s="38"/>
      <c r="E29" s="38"/>
      <c r="F29" s="38"/>
      <c r="G29" s="38"/>
      <c r="H29" s="38"/>
      <c r="I29" s="38"/>
      <c r="K29" s="38"/>
      <c r="L29" s="38"/>
      <c r="M29" s="38"/>
      <c r="N29" s="38"/>
      <c r="O29" s="38" t="s">
        <v>702</v>
      </c>
      <c r="P29" s="38"/>
      <c r="Q29" s="38"/>
      <c r="R29" s="38"/>
      <c r="S29" s="38"/>
      <c r="T29" s="38"/>
      <c r="U29" s="38"/>
      <c r="V29" s="38"/>
    </row>
    <row r="30" spans="1:28" s="81" customFormat="1" ht="21.75" customHeight="1">
      <c r="C30" s="38"/>
      <c r="D30" s="38"/>
      <c r="E30" s="38"/>
      <c r="F30" s="38"/>
      <c r="G30" s="38"/>
      <c r="H30" s="38"/>
      <c r="I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</row>
    <row r="31" spans="1:28" s="81" customFormat="1" ht="21.75" customHeight="1">
      <c r="C31" s="38"/>
      <c r="D31" s="38"/>
      <c r="E31" s="38"/>
      <c r="F31" s="38"/>
      <c r="G31" s="38"/>
      <c r="H31" s="38"/>
      <c r="I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</row>
    <row r="32" spans="1:28" s="81" customFormat="1" ht="21.75" customHeight="1">
      <c r="C32" s="38" t="s">
        <v>698</v>
      </c>
      <c r="D32" s="38"/>
      <c r="E32" s="38"/>
      <c r="F32" s="38"/>
      <c r="G32" s="38"/>
      <c r="H32" s="38"/>
      <c r="I32" s="38"/>
      <c r="K32" s="38"/>
      <c r="L32" s="38"/>
      <c r="M32" s="38"/>
      <c r="N32" s="38"/>
      <c r="O32" s="38" t="s">
        <v>703</v>
      </c>
      <c r="P32" s="38"/>
      <c r="Q32" s="38"/>
      <c r="R32" s="38"/>
      <c r="S32" s="38"/>
      <c r="T32" s="38"/>
      <c r="U32" s="38"/>
      <c r="V32" s="38"/>
    </row>
    <row r="33" spans="1:22" s="81" customFormat="1" ht="18" customHeight="1">
      <c r="C33" s="38" t="s">
        <v>700</v>
      </c>
      <c r="D33" s="38"/>
      <c r="E33" s="38"/>
      <c r="F33" s="38"/>
      <c r="G33" s="38"/>
      <c r="H33" s="38"/>
      <c r="I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</row>
    <row r="34" spans="1:22" s="81" customFormat="1" ht="21.75" customHeight="1">
      <c r="C34" s="38" t="s">
        <v>704</v>
      </c>
      <c r="D34" s="38"/>
      <c r="E34" s="38"/>
      <c r="F34" s="38"/>
      <c r="G34" s="38"/>
      <c r="H34" s="38"/>
      <c r="I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</row>
    <row r="35" spans="1:22" s="61" customFormat="1" ht="18" customHeight="1">
      <c r="A35" s="549"/>
      <c r="B35" s="549"/>
      <c r="C35" s="549"/>
      <c r="D35" s="549"/>
      <c r="E35" s="549"/>
      <c r="F35" s="549"/>
      <c r="G35" s="549"/>
      <c r="H35" s="549"/>
      <c r="I35" s="549"/>
      <c r="J35" s="549"/>
      <c r="K35" s="549"/>
      <c r="L35" s="549"/>
      <c r="M35" s="549"/>
      <c r="N35" s="549"/>
      <c r="O35" s="549"/>
      <c r="P35" s="549"/>
      <c r="Q35" s="549"/>
      <c r="R35" s="549"/>
      <c r="S35" s="549"/>
      <c r="T35" s="549"/>
      <c r="U35" s="549"/>
      <c r="V35" s="549"/>
    </row>
    <row r="36" spans="1:22" s="81" customFormat="1" ht="18" customHeight="1">
      <c r="A36" s="38"/>
      <c r="B36" s="549"/>
      <c r="C36" s="549"/>
      <c r="D36" s="549"/>
      <c r="E36" s="549"/>
      <c r="F36" s="549"/>
      <c r="G36" s="549"/>
      <c r="H36" s="549"/>
      <c r="I36" s="549"/>
      <c r="J36" s="549"/>
      <c r="K36" s="549"/>
      <c r="L36" s="549"/>
      <c r="M36" s="38"/>
      <c r="N36" s="38"/>
      <c r="O36" s="38"/>
      <c r="P36" s="38"/>
      <c r="Q36" s="38"/>
      <c r="R36" s="38"/>
      <c r="S36" s="38"/>
      <c r="T36" s="38"/>
      <c r="U36" s="38"/>
      <c r="V36" s="38"/>
    </row>
    <row r="37" spans="1:22" ht="21.75" customHeight="1">
      <c r="A37" s="82"/>
      <c r="B37" s="38"/>
      <c r="C37" s="38"/>
      <c r="D37" s="38"/>
      <c r="E37" s="30"/>
      <c r="F37" s="30"/>
      <c r="G37" s="30"/>
      <c r="H37" s="30"/>
      <c r="I37" s="30"/>
      <c r="J37" s="30"/>
      <c r="K37" s="38"/>
      <c r="L37" s="38"/>
      <c r="M37" s="30"/>
      <c r="N37" s="30"/>
      <c r="O37" s="30"/>
      <c r="P37" s="30"/>
      <c r="Q37" s="30"/>
      <c r="R37" s="30"/>
      <c r="S37" s="30"/>
      <c r="T37" s="30"/>
      <c r="U37" s="30"/>
      <c r="V37" s="30"/>
    </row>
    <row r="38" spans="1:22" ht="21.75" customHeight="1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</row>
    <row r="39" spans="1:22" ht="21.75" customHeight="1">
      <c r="B39" s="38"/>
      <c r="C39" s="38"/>
      <c r="D39" s="38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</row>
  </sheetData>
  <mergeCells count="45">
    <mergeCell ref="A2:V2"/>
    <mergeCell ref="B12:J12"/>
    <mergeCell ref="K12:N12"/>
    <mergeCell ref="O12:Q12"/>
    <mergeCell ref="R12:T12"/>
    <mergeCell ref="U12:V12"/>
    <mergeCell ref="K13:N13"/>
    <mergeCell ref="R13:T13"/>
    <mergeCell ref="B14:J14"/>
    <mergeCell ref="K14:N14"/>
    <mergeCell ref="O14:Q14"/>
    <mergeCell ref="R14:T14"/>
    <mergeCell ref="B16:J16"/>
    <mergeCell ref="K16:N16"/>
    <mergeCell ref="R16:T16"/>
    <mergeCell ref="B17:H17"/>
    <mergeCell ref="I17:J17"/>
    <mergeCell ref="K17:N17"/>
    <mergeCell ref="R17:T17"/>
    <mergeCell ref="B18:H18"/>
    <mergeCell ref="I18:J18"/>
    <mergeCell ref="K18:N18"/>
    <mergeCell ref="R18:T18"/>
    <mergeCell ref="B19:H19"/>
    <mergeCell ref="I19:J19"/>
    <mergeCell ref="K19:N19"/>
    <mergeCell ref="R19:T19"/>
    <mergeCell ref="B20:H20"/>
    <mergeCell ref="I20:J20"/>
    <mergeCell ref="K20:N20"/>
    <mergeCell ref="R20:T20"/>
    <mergeCell ref="B21:Q21"/>
    <mergeCell ref="R21:T21"/>
    <mergeCell ref="U21:V21"/>
    <mergeCell ref="B22:F22"/>
    <mergeCell ref="G22:Q22"/>
    <mergeCell ref="R22:T22"/>
    <mergeCell ref="B23:F23"/>
    <mergeCell ref="G23:I23"/>
    <mergeCell ref="J23:M23"/>
    <mergeCell ref="B24:F24"/>
    <mergeCell ref="G24:I24"/>
    <mergeCell ref="J24:M24"/>
    <mergeCell ref="A35:V35"/>
    <mergeCell ref="B36:L36"/>
  </mergeCells>
  <printOptions horizontalCentered="1"/>
  <pageMargins left="0.74803149606299213" right="0.74803149606299213" top="0.70866141732283472" bottom="0.70866141732283472" header="0" footer="0"/>
  <pageSetup paperSize="9" orientation="portrait" r:id="rId1"/>
  <headerFooter scaleWithDoc="0"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X149"/>
  <sheetViews>
    <sheetView showGridLines="0" view="pageBreakPreview" zoomScaleNormal="100" zoomScaleSheetLayoutView="100" workbookViewId="0">
      <selection activeCell="I20" sqref="I20"/>
    </sheetView>
  </sheetViews>
  <sheetFormatPr defaultRowHeight="21" customHeight="1"/>
  <cols>
    <col min="1" max="1" width="6.85546875" style="107" customWidth="1"/>
    <col min="2" max="2" width="44.7109375" style="90" customWidth="1"/>
    <col min="3" max="3" width="11.140625" style="113" customWidth="1"/>
    <col min="4" max="4" width="7.28515625" style="114" customWidth="1"/>
    <col min="5" max="5" width="11.42578125" style="113" customWidth="1"/>
    <col min="6" max="6" width="13.5703125" style="113" customWidth="1"/>
    <col min="7" max="7" width="11.42578125" style="90" customWidth="1"/>
    <col min="8" max="8" width="13.5703125" style="90" customWidth="1"/>
    <col min="9" max="9" width="14.28515625" style="113" customWidth="1"/>
    <col min="10" max="12" width="8.28515625" style="90" customWidth="1"/>
    <col min="13" max="13" width="11.7109375" style="90" customWidth="1"/>
    <col min="14" max="14" width="12.5703125" style="90" customWidth="1"/>
    <col min="15" max="39" width="9.140625" style="90" customWidth="1"/>
    <col min="40" max="40" width="9.140625" style="90"/>
    <col min="41" max="41" width="10.28515625" style="90" bestFit="1" customWidth="1"/>
    <col min="42" max="16384" width="9.140625" style="90"/>
  </cols>
  <sheetData>
    <row r="1" spans="1:258" s="1" customFormat="1" ht="21" customHeight="1">
      <c r="A1" s="687" t="s">
        <v>50</v>
      </c>
      <c r="B1" s="687"/>
      <c r="C1" s="687"/>
      <c r="D1" s="687"/>
      <c r="E1" s="687"/>
      <c r="F1" s="687"/>
      <c r="G1" s="687"/>
      <c r="H1" s="687"/>
      <c r="I1" s="687"/>
      <c r="J1" s="687"/>
      <c r="K1" s="543"/>
      <c r="L1" s="543"/>
    </row>
    <row r="2" spans="1:258" s="1" customFormat="1" ht="21" customHeight="1">
      <c r="A2" s="63" t="s">
        <v>76</v>
      </c>
      <c r="B2" s="55"/>
      <c r="C2" s="55"/>
      <c r="D2" s="55"/>
      <c r="E2" s="55"/>
      <c r="F2" s="55"/>
      <c r="G2" s="55"/>
      <c r="H2" s="55"/>
      <c r="I2" s="55"/>
      <c r="J2" s="55"/>
      <c r="K2" s="543"/>
      <c r="L2" s="543"/>
    </row>
    <row r="3" spans="1:258" s="1" customFormat="1" ht="21" customHeight="1">
      <c r="A3" s="698" t="s">
        <v>693</v>
      </c>
      <c r="B3" s="699"/>
      <c r="C3" s="699"/>
      <c r="D3" s="699"/>
      <c r="E3" s="699"/>
      <c r="F3" s="699"/>
      <c r="G3" s="55"/>
      <c r="H3" s="55"/>
      <c r="I3" s="55"/>
      <c r="J3" s="55"/>
      <c r="K3" s="543"/>
      <c r="L3" s="543"/>
    </row>
    <row r="4" spans="1:258" s="1" customFormat="1" ht="21" customHeight="1">
      <c r="A4" s="64" t="s">
        <v>74</v>
      </c>
      <c r="B4" s="56"/>
      <c r="C4" s="56"/>
      <c r="D4" s="56"/>
      <c r="E4" s="78" t="s">
        <v>27</v>
      </c>
      <c r="F4" s="78" t="s">
        <v>66</v>
      </c>
      <c r="G4" s="56"/>
      <c r="H4" s="56"/>
      <c r="I4" s="56"/>
      <c r="J4" s="56"/>
      <c r="K4" s="543"/>
      <c r="L4" s="543"/>
    </row>
    <row r="5" spans="1:258" s="1" customFormat="1" ht="21" customHeight="1">
      <c r="A5" s="64" t="s">
        <v>49</v>
      </c>
      <c r="B5" s="56"/>
      <c r="C5" s="56"/>
      <c r="D5" s="56"/>
      <c r="E5" s="56"/>
      <c r="F5" s="56"/>
      <c r="G5" s="56"/>
      <c r="H5" s="56"/>
      <c r="I5" s="56"/>
      <c r="J5" s="56"/>
      <c r="K5" s="543"/>
      <c r="L5" s="543"/>
    </row>
    <row r="6" spans="1:258" s="1" customFormat="1" ht="21" customHeight="1">
      <c r="A6" s="64" t="s">
        <v>712</v>
      </c>
      <c r="B6" s="58"/>
      <c r="C6" s="59"/>
      <c r="D6" s="59"/>
      <c r="E6" s="60" t="s">
        <v>713</v>
      </c>
      <c r="F6" s="60"/>
      <c r="G6" s="60"/>
      <c r="H6" s="60"/>
      <c r="I6" s="60"/>
      <c r="J6" s="57"/>
    </row>
    <row r="7" spans="1:258" s="1" customFormat="1" ht="21" customHeight="1">
      <c r="A7" s="65"/>
      <c r="B7" s="6"/>
      <c r="C7" s="51"/>
      <c r="D7" s="51"/>
      <c r="E7" s="52"/>
      <c r="F7" s="52"/>
      <c r="G7" s="52"/>
      <c r="H7" s="52"/>
      <c r="I7" s="52"/>
      <c r="J7" s="54" t="s">
        <v>22</v>
      </c>
      <c r="K7" s="54"/>
      <c r="L7" s="54"/>
    </row>
    <row r="8" spans="1:258" ht="21" customHeight="1">
      <c r="A8" s="688" t="s">
        <v>3</v>
      </c>
      <c r="B8" s="690" t="s">
        <v>4</v>
      </c>
      <c r="C8" s="692" t="s">
        <v>16</v>
      </c>
      <c r="D8" s="692" t="s">
        <v>17</v>
      </c>
      <c r="E8" s="694" t="s">
        <v>18</v>
      </c>
      <c r="F8" s="694"/>
      <c r="G8" s="694" t="s">
        <v>19</v>
      </c>
      <c r="H8" s="694"/>
      <c r="I8" s="695" t="s">
        <v>52</v>
      </c>
      <c r="J8" s="688" t="s">
        <v>6</v>
      </c>
      <c r="K8" s="170"/>
      <c r="L8" s="170"/>
    </row>
    <row r="9" spans="1:258" ht="21" customHeight="1">
      <c r="A9" s="689"/>
      <c r="B9" s="691"/>
      <c r="C9" s="693"/>
      <c r="D9" s="693"/>
      <c r="E9" s="91" t="s">
        <v>51</v>
      </c>
      <c r="F9" s="91" t="s">
        <v>20</v>
      </c>
      <c r="G9" s="91" t="s">
        <v>51</v>
      </c>
      <c r="H9" s="91" t="s">
        <v>20</v>
      </c>
      <c r="I9" s="693"/>
      <c r="J9" s="689"/>
      <c r="K9" s="171"/>
      <c r="L9" s="171"/>
    </row>
    <row r="10" spans="1:258" s="534" customFormat="1" ht="21" customHeight="1">
      <c r="A10" s="536"/>
      <c r="B10" s="544" t="s">
        <v>691</v>
      </c>
      <c r="C10" s="537"/>
      <c r="D10" s="537"/>
      <c r="E10" s="538"/>
      <c r="F10" s="538"/>
      <c r="G10" s="538"/>
      <c r="H10" s="538"/>
      <c r="I10" s="537"/>
      <c r="J10" s="536"/>
      <c r="K10" s="533"/>
      <c r="L10" s="533"/>
      <c r="AO10" s="535"/>
    </row>
    <row r="11" spans="1:258" s="7" customFormat="1" ht="21" customHeight="1">
      <c r="A11" s="86">
        <v>1</v>
      </c>
      <c r="B11" s="66" t="s">
        <v>685</v>
      </c>
      <c r="C11" s="4">
        <v>1830</v>
      </c>
      <c r="D11" s="4" t="s">
        <v>80</v>
      </c>
      <c r="E11" s="67"/>
      <c r="F11" s="67"/>
      <c r="G11" s="67"/>
      <c r="H11" s="67"/>
      <c r="I11" s="4"/>
      <c r="J11" s="87"/>
      <c r="K11" s="172"/>
      <c r="L11" s="172"/>
      <c r="M11" s="157"/>
      <c r="N11" s="88"/>
      <c r="O11" s="202"/>
      <c r="P11" s="88"/>
      <c r="Q11" s="157"/>
      <c r="R11" s="157"/>
      <c r="S11" s="157"/>
      <c r="T11" s="157"/>
      <c r="U11" s="88"/>
      <c r="V11" s="88"/>
      <c r="W11" s="88"/>
      <c r="X11" s="88"/>
      <c r="Y11" s="157"/>
      <c r="Z11" s="157"/>
      <c r="AA11" s="88"/>
      <c r="AB11" s="85"/>
      <c r="AC11" s="161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4"/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85"/>
      <c r="BE11" s="85"/>
      <c r="BF11" s="85"/>
      <c r="BG11" s="85"/>
      <c r="BH11" s="85"/>
      <c r="BI11" s="85"/>
      <c r="BJ11" s="85"/>
      <c r="BK11" s="85"/>
      <c r="BL11" s="85"/>
      <c r="BM11" s="85"/>
      <c r="BN11" s="85"/>
      <c r="BO11" s="85"/>
      <c r="BP11" s="85"/>
      <c r="BQ11" s="85"/>
      <c r="BR11" s="85"/>
      <c r="BS11" s="85"/>
      <c r="BT11" s="85"/>
      <c r="BU11" s="85"/>
      <c r="BV11" s="85"/>
      <c r="BW11" s="85"/>
      <c r="BX11" s="85"/>
      <c r="BY11" s="85"/>
      <c r="BZ11" s="85"/>
      <c r="CA11" s="85"/>
      <c r="CB11" s="85"/>
      <c r="CC11" s="85"/>
      <c r="CD11" s="85"/>
      <c r="CE11" s="85"/>
      <c r="CF11" s="85"/>
      <c r="CG11" s="85"/>
      <c r="CH11" s="85"/>
      <c r="CI11" s="85"/>
      <c r="CJ11" s="85"/>
      <c r="CK11" s="85"/>
      <c r="CL11" s="85"/>
      <c r="CM11" s="85"/>
      <c r="CN11" s="85"/>
      <c r="CO11" s="85"/>
      <c r="CP11" s="85"/>
      <c r="CQ11" s="85"/>
      <c r="CR11" s="85"/>
      <c r="CS11" s="85"/>
      <c r="CT11" s="85"/>
      <c r="CU11" s="85"/>
      <c r="CV11" s="85"/>
      <c r="CW11" s="85"/>
      <c r="CX11" s="85"/>
      <c r="CY11" s="85"/>
      <c r="CZ11" s="85"/>
      <c r="DA11" s="85"/>
      <c r="DB11" s="85"/>
      <c r="DC11" s="85"/>
      <c r="DD11" s="85"/>
      <c r="DE11" s="85"/>
      <c r="DF11" s="85"/>
      <c r="DG11" s="85"/>
      <c r="DH11" s="85"/>
      <c r="DI11" s="85"/>
      <c r="DJ11" s="85"/>
      <c r="DK11" s="85"/>
      <c r="DL11" s="85"/>
      <c r="DM11" s="85"/>
      <c r="DN11" s="85"/>
      <c r="DO11" s="85"/>
      <c r="DP11" s="85"/>
      <c r="DQ11" s="85"/>
      <c r="DR11" s="85"/>
      <c r="DS11" s="85"/>
      <c r="DT11" s="85"/>
      <c r="DU11" s="85"/>
      <c r="DV11" s="85"/>
      <c r="DW11" s="85"/>
      <c r="DX11" s="85"/>
      <c r="DY11" s="85"/>
      <c r="DZ11" s="85"/>
      <c r="EA11" s="85"/>
      <c r="EB11" s="85"/>
      <c r="EC11" s="85"/>
      <c r="ED11" s="85"/>
      <c r="EE11" s="85"/>
      <c r="EF11" s="85"/>
      <c r="EG11" s="85"/>
      <c r="EH11" s="85"/>
      <c r="EI11" s="85"/>
      <c r="EJ11" s="85"/>
      <c r="EK11" s="85"/>
      <c r="EL11" s="85"/>
      <c r="EM11" s="85"/>
      <c r="EN11" s="85"/>
      <c r="EO11" s="85"/>
      <c r="EP11" s="85"/>
      <c r="EQ11" s="85"/>
      <c r="ER11" s="85"/>
      <c r="ES11" s="85"/>
      <c r="ET11" s="85"/>
      <c r="EU11" s="85"/>
      <c r="EV11" s="85"/>
      <c r="EW11" s="85"/>
      <c r="EX11" s="85"/>
      <c r="EY11" s="85"/>
      <c r="EZ11" s="85"/>
      <c r="FA11" s="85"/>
      <c r="FB11" s="85"/>
      <c r="FC11" s="85"/>
      <c r="FD11" s="85"/>
      <c r="FE11" s="85"/>
      <c r="FF11" s="85"/>
      <c r="FG11" s="85"/>
      <c r="FH11" s="85"/>
      <c r="FI11" s="85"/>
      <c r="FJ11" s="85"/>
      <c r="FK11" s="85"/>
      <c r="FL11" s="85"/>
      <c r="FM11" s="85"/>
      <c r="FN11" s="85"/>
      <c r="FO11" s="85"/>
      <c r="FP11" s="85"/>
      <c r="FQ11" s="85"/>
      <c r="FR11" s="85"/>
      <c r="FS11" s="85"/>
      <c r="FT11" s="85"/>
      <c r="FU11" s="85"/>
      <c r="FV11" s="85"/>
      <c r="FW11" s="85"/>
      <c r="FX11" s="85"/>
      <c r="FY11" s="85"/>
      <c r="FZ11" s="85"/>
      <c r="GA11" s="85"/>
      <c r="GB11" s="85"/>
      <c r="GC11" s="85"/>
      <c r="GD11" s="85"/>
      <c r="GE11" s="85"/>
      <c r="GF11" s="85"/>
      <c r="GG11" s="85"/>
      <c r="GH11" s="85"/>
      <c r="GI11" s="85"/>
      <c r="GJ11" s="85"/>
      <c r="GK11" s="85"/>
      <c r="GL11" s="85"/>
      <c r="GM11" s="85"/>
      <c r="GN11" s="85"/>
      <c r="GO11" s="85"/>
      <c r="GP11" s="85"/>
      <c r="GQ11" s="85"/>
      <c r="GR11" s="85"/>
      <c r="GS11" s="85"/>
      <c r="GT11" s="85"/>
      <c r="GU11" s="85"/>
      <c r="GV11" s="85"/>
      <c r="GW11" s="85"/>
      <c r="GX11" s="85"/>
      <c r="GY11" s="85"/>
      <c r="GZ11" s="85"/>
      <c r="HA11" s="85"/>
      <c r="HB11" s="85"/>
      <c r="HC11" s="85"/>
      <c r="HD11" s="85"/>
      <c r="HE11" s="85"/>
      <c r="HF11" s="85"/>
      <c r="HG11" s="85"/>
      <c r="HH11" s="85"/>
      <c r="HI11" s="85"/>
      <c r="HJ11" s="85"/>
      <c r="HK11" s="85"/>
      <c r="HL11" s="85"/>
      <c r="HM11" s="85"/>
      <c r="HN11" s="85"/>
      <c r="HO11" s="85"/>
      <c r="HP11" s="85"/>
      <c r="HQ11" s="85"/>
      <c r="HR11" s="85"/>
      <c r="HS11" s="85"/>
      <c r="HT11" s="85"/>
      <c r="HU11" s="85"/>
      <c r="HV11" s="85"/>
      <c r="HW11" s="85"/>
      <c r="HX11" s="85"/>
      <c r="HY11" s="85"/>
      <c r="HZ11" s="85"/>
      <c r="IA11" s="85"/>
      <c r="IB11" s="85"/>
      <c r="IC11" s="85"/>
      <c r="ID11" s="85"/>
      <c r="IE11" s="85"/>
      <c r="IF11" s="85"/>
      <c r="IG11" s="85"/>
      <c r="IH11" s="85"/>
      <c r="II11" s="85"/>
      <c r="IJ11" s="85"/>
      <c r="IK11" s="85"/>
      <c r="IL11" s="85"/>
      <c r="IM11" s="85"/>
      <c r="IN11" s="85"/>
      <c r="IO11" s="85"/>
      <c r="IP11" s="85"/>
      <c r="IQ11" s="85"/>
      <c r="IR11" s="85"/>
      <c r="IS11" s="85"/>
      <c r="IT11" s="85"/>
      <c r="IU11" s="85"/>
      <c r="IV11" s="85"/>
      <c r="IW11" s="85"/>
      <c r="IX11" s="85"/>
    </row>
    <row r="12" spans="1:258" s="210" customFormat="1" ht="21" customHeight="1">
      <c r="A12" s="204"/>
      <c r="B12" s="185" t="s">
        <v>686</v>
      </c>
      <c r="C12" s="186"/>
      <c r="D12" s="2"/>
      <c r="E12" s="67"/>
      <c r="F12" s="67"/>
      <c r="G12" s="67"/>
      <c r="H12" s="67"/>
      <c r="I12" s="4"/>
      <c r="J12" s="87"/>
      <c r="K12" s="206"/>
      <c r="L12" s="206"/>
      <c r="M12" s="207"/>
      <c r="N12" s="208"/>
      <c r="O12" s="208"/>
      <c r="P12" s="208"/>
      <c r="Q12" s="207"/>
      <c r="R12" s="207"/>
      <c r="S12" s="207"/>
      <c r="T12" s="207"/>
      <c r="U12" s="208"/>
      <c r="V12" s="208"/>
      <c r="W12" s="208"/>
      <c r="X12" s="208"/>
      <c r="Y12" s="208"/>
      <c r="Z12" s="208"/>
      <c r="AA12" s="208"/>
      <c r="AB12" s="209"/>
      <c r="AC12" s="209"/>
      <c r="AD12" s="209"/>
      <c r="AE12" s="209"/>
      <c r="AF12" s="209"/>
      <c r="AG12" s="209"/>
      <c r="AH12" s="209"/>
      <c r="AI12" s="209"/>
      <c r="AJ12" s="209"/>
      <c r="AK12" s="209"/>
      <c r="AL12" s="209"/>
      <c r="AM12" s="209"/>
      <c r="AN12" s="209"/>
      <c r="AO12" s="187"/>
      <c r="AP12" s="209"/>
      <c r="AQ12" s="209"/>
      <c r="AR12" s="209"/>
      <c r="AS12" s="209"/>
      <c r="AT12" s="209"/>
      <c r="AU12" s="209"/>
      <c r="AV12" s="209"/>
      <c r="AW12" s="209"/>
      <c r="AX12" s="209"/>
      <c r="AY12" s="209"/>
      <c r="AZ12" s="209"/>
      <c r="BA12" s="209"/>
      <c r="BB12" s="209"/>
      <c r="BC12" s="209"/>
      <c r="BD12" s="209"/>
      <c r="BE12" s="209"/>
      <c r="BF12" s="209"/>
      <c r="BG12" s="209"/>
      <c r="BH12" s="209"/>
      <c r="BI12" s="209"/>
      <c r="BJ12" s="209"/>
      <c r="BK12" s="209"/>
      <c r="BL12" s="209"/>
      <c r="BM12" s="209"/>
      <c r="BN12" s="209"/>
      <c r="BO12" s="209"/>
      <c r="BP12" s="209"/>
      <c r="BQ12" s="209"/>
      <c r="BR12" s="209"/>
      <c r="BS12" s="209"/>
      <c r="BT12" s="209"/>
      <c r="BU12" s="209"/>
      <c r="BV12" s="209"/>
      <c r="BW12" s="209"/>
      <c r="BX12" s="209"/>
      <c r="BY12" s="209"/>
      <c r="BZ12" s="209"/>
      <c r="CA12" s="209"/>
      <c r="CB12" s="209"/>
      <c r="CC12" s="209"/>
      <c r="CD12" s="209"/>
      <c r="CE12" s="209"/>
      <c r="CF12" s="209"/>
      <c r="CG12" s="209"/>
      <c r="CH12" s="209"/>
      <c r="CI12" s="209"/>
      <c r="CJ12" s="209"/>
      <c r="CK12" s="209"/>
      <c r="CL12" s="209"/>
      <c r="CM12" s="209"/>
      <c r="CN12" s="209"/>
      <c r="CO12" s="209"/>
      <c r="CP12" s="209"/>
      <c r="CQ12" s="209"/>
      <c r="CR12" s="209"/>
      <c r="CS12" s="209"/>
      <c r="CT12" s="209"/>
      <c r="CU12" s="209"/>
      <c r="CV12" s="209"/>
      <c r="CW12" s="209"/>
      <c r="CX12" s="209"/>
      <c r="CY12" s="209"/>
      <c r="CZ12" s="209"/>
      <c r="DA12" s="209"/>
      <c r="DB12" s="209"/>
      <c r="DC12" s="209"/>
      <c r="DD12" s="209"/>
      <c r="DE12" s="209"/>
      <c r="DF12" s="209"/>
      <c r="DG12" s="209"/>
      <c r="DH12" s="209"/>
      <c r="DI12" s="209"/>
      <c r="DJ12" s="209"/>
      <c r="DK12" s="209"/>
      <c r="DL12" s="209"/>
      <c r="DM12" s="209"/>
      <c r="DN12" s="209"/>
      <c r="DO12" s="209"/>
      <c r="DP12" s="209"/>
      <c r="DQ12" s="209"/>
      <c r="DR12" s="209"/>
      <c r="DS12" s="209"/>
      <c r="DT12" s="209"/>
      <c r="DU12" s="209"/>
      <c r="DV12" s="209"/>
      <c r="DW12" s="209"/>
      <c r="DX12" s="209"/>
      <c r="DY12" s="209"/>
      <c r="DZ12" s="209"/>
      <c r="EA12" s="209"/>
      <c r="EB12" s="209"/>
      <c r="EC12" s="209"/>
      <c r="ED12" s="209"/>
      <c r="EE12" s="209"/>
      <c r="EF12" s="209"/>
      <c r="EG12" s="209"/>
      <c r="EH12" s="209"/>
      <c r="EI12" s="209"/>
      <c r="EJ12" s="209"/>
      <c r="EK12" s="209"/>
      <c r="EL12" s="209"/>
      <c r="EM12" s="209"/>
      <c r="EN12" s="209"/>
      <c r="EO12" s="209"/>
      <c r="EP12" s="209"/>
      <c r="EQ12" s="209"/>
      <c r="ER12" s="209"/>
      <c r="ES12" s="209"/>
      <c r="ET12" s="209"/>
      <c r="EU12" s="209"/>
      <c r="EV12" s="209"/>
      <c r="EW12" s="209"/>
      <c r="EX12" s="209"/>
      <c r="EY12" s="209"/>
      <c r="EZ12" s="209"/>
      <c r="FA12" s="209"/>
      <c r="FB12" s="209"/>
      <c r="FC12" s="209"/>
      <c r="FD12" s="209"/>
      <c r="FE12" s="209"/>
      <c r="FF12" s="209"/>
      <c r="FG12" s="209"/>
      <c r="FH12" s="209"/>
      <c r="FI12" s="209"/>
      <c r="FJ12" s="209"/>
      <c r="FK12" s="209"/>
      <c r="FL12" s="209"/>
      <c r="FM12" s="209"/>
      <c r="FN12" s="209"/>
      <c r="FO12" s="209"/>
      <c r="FP12" s="209"/>
      <c r="FQ12" s="209"/>
      <c r="FR12" s="209"/>
      <c r="FS12" s="209"/>
      <c r="FT12" s="209"/>
      <c r="FU12" s="209"/>
      <c r="FV12" s="209"/>
      <c r="FW12" s="209"/>
      <c r="FX12" s="209"/>
      <c r="FY12" s="209"/>
      <c r="FZ12" s="209"/>
      <c r="GA12" s="209"/>
      <c r="GB12" s="209"/>
      <c r="GC12" s="209"/>
      <c r="GD12" s="209"/>
      <c r="GE12" s="209"/>
      <c r="GF12" s="209"/>
      <c r="GG12" s="209"/>
      <c r="GH12" s="209"/>
      <c r="GI12" s="209"/>
      <c r="GJ12" s="209"/>
      <c r="GK12" s="209"/>
      <c r="GL12" s="209"/>
      <c r="GM12" s="209"/>
      <c r="GN12" s="209"/>
      <c r="GO12" s="209"/>
      <c r="GP12" s="209"/>
      <c r="GQ12" s="209"/>
      <c r="GR12" s="209"/>
      <c r="GS12" s="209"/>
      <c r="GT12" s="209"/>
      <c r="GU12" s="209"/>
      <c r="GV12" s="209"/>
      <c r="GW12" s="209"/>
      <c r="GX12" s="209"/>
      <c r="GY12" s="209"/>
      <c r="GZ12" s="209"/>
      <c r="HA12" s="209"/>
      <c r="HB12" s="209"/>
      <c r="HC12" s="209"/>
      <c r="HD12" s="209"/>
      <c r="HE12" s="209"/>
      <c r="HF12" s="209"/>
      <c r="HG12" s="209"/>
      <c r="HH12" s="209"/>
      <c r="HI12" s="209"/>
      <c r="HJ12" s="209"/>
      <c r="HK12" s="209"/>
      <c r="HL12" s="209"/>
      <c r="HM12" s="209"/>
      <c r="HN12" s="209"/>
      <c r="HO12" s="209"/>
      <c r="HP12" s="209"/>
      <c r="HQ12" s="209"/>
      <c r="HR12" s="209"/>
      <c r="HS12" s="209"/>
      <c r="HT12" s="209"/>
      <c r="HU12" s="209"/>
      <c r="HV12" s="209"/>
      <c r="HW12" s="209"/>
      <c r="HX12" s="209"/>
      <c r="HY12" s="209"/>
      <c r="HZ12" s="209"/>
      <c r="IA12" s="209"/>
      <c r="IB12" s="209"/>
      <c r="IC12" s="209"/>
      <c r="ID12" s="209"/>
      <c r="IE12" s="209"/>
      <c r="IF12" s="209"/>
      <c r="IG12" s="209"/>
      <c r="IH12" s="209"/>
      <c r="II12" s="209"/>
      <c r="IJ12" s="209"/>
      <c r="IK12" s="209"/>
      <c r="IL12" s="209"/>
      <c r="IM12" s="209"/>
      <c r="IN12" s="209"/>
      <c r="IO12" s="209"/>
      <c r="IP12" s="209"/>
      <c r="IQ12" s="209"/>
      <c r="IR12" s="209"/>
      <c r="IS12" s="209"/>
      <c r="IT12" s="209"/>
      <c r="IU12" s="209"/>
      <c r="IV12" s="209"/>
      <c r="IW12" s="209"/>
      <c r="IX12" s="209"/>
    </row>
    <row r="13" spans="1:258" s="210" customFormat="1" ht="21" customHeight="1">
      <c r="A13" s="204">
        <v>2</v>
      </c>
      <c r="B13" s="185" t="s">
        <v>689</v>
      </c>
      <c r="C13" s="186">
        <v>293</v>
      </c>
      <c r="D13" s="2" t="s">
        <v>684</v>
      </c>
      <c r="E13" s="67"/>
      <c r="F13" s="67"/>
      <c r="G13" s="67"/>
      <c r="H13" s="67"/>
      <c r="I13" s="4"/>
      <c r="J13" s="205"/>
      <c r="K13" s="206"/>
      <c r="L13" s="206"/>
      <c r="M13" s="207"/>
      <c r="N13" s="208"/>
      <c r="O13" s="208"/>
      <c r="P13" s="208"/>
      <c r="Q13" s="207"/>
      <c r="R13" s="207"/>
      <c r="S13" s="207"/>
      <c r="T13" s="207"/>
      <c r="U13" s="208"/>
      <c r="V13" s="208"/>
      <c r="W13" s="208"/>
      <c r="X13" s="208"/>
      <c r="Y13" s="208"/>
      <c r="Z13" s="208"/>
      <c r="AA13" s="208"/>
      <c r="AB13" s="209"/>
      <c r="AC13" s="209"/>
      <c r="AD13" s="209"/>
      <c r="AE13" s="209"/>
      <c r="AF13" s="209"/>
      <c r="AG13" s="209"/>
      <c r="AH13" s="209"/>
      <c r="AI13" s="209"/>
      <c r="AJ13" s="209"/>
      <c r="AK13" s="209"/>
      <c r="AL13" s="209"/>
      <c r="AM13" s="209"/>
      <c r="AN13" s="209"/>
      <c r="AO13" s="187"/>
      <c r="AP13" s="209"/>
      <c r="AQ13" s="209"/>
      <c r="AR13" s="209"/>
      <c r="AS13" s="209"/>
      <c r="AT13" s="209"/>
      <c r="AU13" s="209"/>
      <c r="AV13" s="209"/>
      <c r="AW13" s="209"/>
      <c r="AX13" s="209"/>
      <c r="AY13" s="209"/>
      <c r="AZ13" s="209"/>
      <c r="BA13" s="209"/>
      <c r="BB13" s="209"/>
      <c r="BC13" s="209"/>
      <c r="BD13" s="209"/>
      <c r="BE13" s="209"/>
      <c r="BF13" s="209"/>
      <c r="BG13" s="209"/>
      <c r="BH13" s="209"/>
      <c r="BI13" s="209"/>
      <c r="BJ13" s="209"/>
      <c r="BK13" s="209"/>
      <c r="BL13" s="209"/>
      <c r="BM13" s="209"/>
      <c r="BN13" s="209"/>
      <c r="BO13" s="209"/>
      <c r="BP13" s="209"/>
      <c r="BQ13" s="209"/>
      <c r="BR13" s="209"/>
      <c r="BS13" s="209"/>
      <c r="BT13" s="209"/>
      <c r="BU13" s="209"/>
      <c r="BV13" s="209"/>
      <c r="BW13" s="209"/>
      <c r="BX13" s="209"/>
      <c r="BY13" s="209"/>
      <c r="BZ13" s="209"/>
      <c r="CA13" s="209"/>
      <c r="CB13" s="209"/>
      <c r="CC13" s="209"/>
      <c r="CD13" s="209"/>
      <c r="CE13" s="209"/>
      <c r="CF13" s="209"/>
      <c r="CG13" s="209"/>
      <c r="CH13" s="209"/>
      <c r="CI13" s="209"/>
      <c r="CJ13" s="209"/>
      <c r="CK13" s="209"/>
      <c r="CL13" s="209"/>
      <c r="CM13" s="209"/>
      <c r="CN13" s="209"/>
      <c r="CO13" s="209"/>
      <c r="CP13" s="209"/>
      <c r="CQ13" s="209"/>
      <c r="CR13" s="209"/>
      <c r="CS13" s="209"/>
      <c r="CT13" s="209"/>
      <c r="CU13" s="209"/>
      <c r="CV13" s="209"/>
      <c r="CW13" s="209"/>
      <c r="CX13" s="209"/>
      <c r="CY13" s="209"/>
      <c r="CZ13" s="209"/>
      <c r="DA13" s="209"/>
      <c r="DB13" s="209"/>
      <c r="DC13" s="209"/>
      <c r="DD13" s="209"/>
      <c r="DE13" s="209"/>
      <c r="DF13" s="209"/>
      <c r="DG13" s="209"/>
      <c r="DH13" s="209"/>
      <c r="DI13" s="209"/>
      <c r="DJ13" s="209"/>
      <c r="DK13" s="209"/>
      <c r="DL13" s="209"/>
      <c r="DM13" s="209"/>
      <c r="DN13" s="209"/>
      <c r="DO13" s="209"/>
      <c r="DP13" s="209"/>
      <c r="DQ13" s="209"/>
      <c r="DR13" s="209"/>
      <c r="DS13" s="209"/>
      <c r="DT13" s="209"/>
      <c r="DU13" s="209"/>
      <c r="DV13" s="209"/>
      <c r="DW13" s="209"/>
      <c r="DX13" s="209"/>
      <c r="DY13" s="209"/>
      <c r="DZ13" s="209"/>
      <c r="EA13" s="209"/>
      <c r="EB13" s="209"/>
      <c r="EC13" s="209"/>
      <c r="ED13" s="209"/>
      <c r="EE13" s="209"/>
      <c r="EF13" s="209"/>
      <c r="EG13" s="209"/>
      <c r="EH13" s="209"/>
      <c r="EI13" s="209"/>
      <c r="EJ13" s="209"/>
      <c r="EK13" s="209"/>
      <c r="EL13" s="209"/>
      <c r="EM13" s="209"/>
      <c r="EN13" s="209"/>
      <c r="EO13" s="209"/>
      <c r="EP13" s="209"/>
      <c r="EQ13" s="209"/>
      <c r="ER13" s="209"/>
      <c r="ES13" s="209"/>
      <c r="ET13" s="209"/>
      <c r="EU13" s="209"/>
      <c r="EV13" s="209"/>
      <c r="EW13" s="209"/>
      <c r="EX13" s="209"/>
      <c r="EY13" s="209"/>
      <c r="EZ13" s="209"/>
      <c r="FA13" s="209"/>
      <c r="FB13" s="209"/>
      <c r="FC13" s="209"/>
      <c r="FD13" s="209"/>
      <c r="FE13" s="209"/>
      <c r="FF13" s="209"/>
      <c r="FG13" s="209"/>
      <c r="FH13" s="209"/>
      <c r="FI13" s="209"/>
      <c r="FJ13" s="209"/>
      <c r="FK13" s="209"/>
      <c r="FL13" s="209"/>
      <c r="FM13" s="209"/>
      <c r="FN13" s="209"/>
      <c r="FO13" s="209"/>
      <c r="FP13" s="209"/>
      <c r="FQ13" s="209"/>
      <c r="FR13" s="209"/>
      <c r="FS13" s="209"/>
      <c r="FT13" s="209"/>
      <c r="FU13" s="209"/>
      <c r="FV13" s="209"/>
      <c r="FW13" s="209"/>
      <c r="FX13" s="209"/>
      <c r="FY13" s="209"/>
      <c r="FZ13" s="209"/>
      <c r="GA13" s="209"/>
      <c r="GB13" s="209"/>
      <c r="GC13" s="209"/>
      <c r="GD13" s="209"/>
      <c r="GE13" s="209"/>
      <c r="GF13" s="209"/>
      <c r="GG13" s="209"/>
      <c r="GH13" s="209"/>
      <c r="GI13" s="209"/>
      <c r="GJ13" s="209"/>
      <c r="GK13" s="209"/>
      <c r="GL13" s="209"/>
      <c r="GM13" s="209"/>
      <c r="GN13" s="209"/>
      <c r="GO13" s="209"/>
      <c r="GP13" s="209"/>
      <c r="GQ13" s="209"/>
      <c r="GR13" s="209"/>
      <c r="GS13" s="209"/>
      <c r="GT13" s="209"/>
      <c r="GU13" s="209"/>
      <c r="GV13" s="209"/>
      <c r="GW13" s="209"/>
      <c r="GX13" s="209"/>
      <c r="GY13" s="209"/>
      <c r="GZ13" s="209"/>
      <c r="HA13" s="209"/>
      <c r="HB13" s="209"/>
      <c r="HC13" s="209"/>
      <c r="HD13" s="209"/>
      <c r="HE13" s="209"/>
      <c r="HF13" s="209"/>
      <c r="HG13" s="209"/>
      <c r="HH13" s="209"/>
      <c r="HI13" s="209"/>
      <c r="HJ13" s="209"/>
      <c r="HK13" s="209"/>
      <c r="HL13" s="209"/>
      <c r="HM13" s="209"/>
      <c r="HN13" s="209"/>
      <c r="HO13" s="209"/>
      <c r="HP13" s="209"/>
      <c r="HQ13" s="209"/>
      <c r="HR13" s="209"/>
      <c r="HS13" s="209"/>
      <c r="HT13" s="209"/>
      <c r="HU13" s="209"/>
      <c r="HV13" s="209"/>
      <c r="HW13" s="209"/>
      <c r="HX13" s="209"/>
      <c r="HY13" s="209"/>
      <c r="HZ13" s="209"/>
      <c r="IA13" s="209"/>
      <c r="IB13" s="209"/>
      <c r="IC13" s="209"/>
      <c r="ID13" s="209"/>
      <c r="IE13" s="209"/>
      <c r="IF13" s="209"/>
      <c r="IG13" s="209"/>
      <c r="IH13" s="209"/>
      <c r="II13" s="209"/>
      <c r="IJ13" s="209"/>
      <c r="IK13" s="209"/>
      <c r="IL13" s="209"/>
      <c r="IM13" s="209"/>
      <c r="IN13" s="209"/>
      <c r="IO13" s="209"/>
      <c r="IP13" s="209"/>
      <c r="IQ13" s="209"/>
      <c r="IR13" s="209"/>
      <c r="IS13" s="209"/>
      <c r="IT13" s="209"/>
      <c r="IU13" s="209"/>
      <c r="IV13" s="209"/>
      <c r="IW13" s="209"/>
      <c r="IX13" s="209"/>
    </row>
    <row r="14" spans="1:258" s="210" customFormat="1" ht="21" customHeight="1">
      <c r="A14" s="204"/>
      <c r="B14" s="66" t="s">
        <v>687</v>
      </c>
      <c r="C14" s="186"/>
      <c r="D14" s="186"/>
      <c r="E14" s="67"/>
      <c r="F14" s="67"/>
      <c r="G14" s="67"/>
      <c r="H14" s="67"/>
      <c r="I14" s="4"/>
      <c r="J14" s="205"/>
      <c r="K14" s="206"/>
      <c r="L14" s="206"/>
      <c r="M14" s="207"/>
      <c r="N14" s="208"/>
      <c r="O14" s="208"/>
      <c r="P14" s="208"/>
      <c r="Q14" s="207"/>
      <c r="R14" s="207"/>
      <c r="S14" s="207"/>
      <c r="T14" s="207"/>
      <c r="U14" s="208"/>
      <c r="V14" s="208"/>
      <c r="W14" s="208"/>
      <c r="X14" s="208"/>
      <c r="Y14" s="208"/>
      <c r="Z14" s="208"/>
      <c r="AA14" s="208"/>
      <c r="AB14" s="209"/>
      <c r="AC14" s="209"/>
      <c r="AD14" s="209"/>
      <c r="AE14" s="209"/>
      <c r="AF14" s="209"/>
      <c r="AG14" s="209"/>
      <c r="AH14" s="209"/>
      <c r="AI14" s="209"/>
      <c r="AJ14" s="209"/>
      <c r="AK14" s="209"/>
      <c r="AL14" s="209"/>
      <c r="AM14" s="209"/>
      <c r="AN14" s="209"/>
      <c r="AO14" s="187"/>
      <c r="AP14" s="209"/>
      <c r="AQ14" s="209"/>
      <c r="AR14" s="209"/>
      <c r="AS14" s="209"/>
      <c r="AT14" s="209"/>
      <c r="AU14" s="209"/>
      <c r="AV14" s="209"/>
      <c r="AW14" s="209"/>
      <c r="AX14" s="209"/>
      <c r="AY14" s="209"/>
      <c r="AZ14" s="209"/>
      <c r="BA14" s="209"/>
      <c r="BB14" s="209"/>
      <c r="BC14" s="209"/>
      <c r="BD14" s="209"/>
      <c r="BE14" s="209"/>
      <c r="BF14" s="209"/>
      <c r="BG14" s="209"/>
      <c r="BH14" s="209"/>
      <c r="BI14" s="209"/>
      <c r="BJ14" s="209"/>
      <c r="BK14" s="209"/>
      <c r="BL14" s="209"/>
      <c r="BM14" s="209"/>
      <c r="BN14" s="209"/>
      <c r="BO14" s="209"/>
      <c r="BP14" s="209"/>
      <c r="BQ14" s="209"/>
      <c r="BR14" s="209"/>
      <c r="BS14" s="209"/>
      <c r="BT14" s="209"/>
      <c r="BU14" s="209"/>
      <c r="BV14" s="209"/>
      <c r="BW14" s="209"/>
      <c r="BX14" s="209"/>
      <c r="BY14" s="209"/>
      <c r="BZ14" s="209"/>
      <c r="CA14" s="209"/>
      <c r="CB14" s="209"/>
      <c r="CC14" s="209"/>
      <c r="CD14" s="209"/>
      <c r="CE14" s="209"/>
      <c r="CF14" s="209"/>
      <c r="CG14" s="209"/>
      <c r="CH14" s="209"/>
      <c r="CI14" s="209"/>
      <c r="CJ14" s="209"/>
      <c r="CK14" s="209"/>
      <c r="CL14" s="209"/>
      <c r="CM14" s="209"/>
      <c r="CN14" s="209"/>
      <c r="CO14" s="209"/>
      <c r="CP14" s="209"/>
      <c r="CQ14" s="209"/>
      <c r="CR14" s="209"/>
      <c r="CS14" s="209"/>
      <c r="CT14" s="209"/>
      <c r="CU14" s="209"/>
      <c r="CV14" s="209"/>
      <c r="CW14" s="209"/>
      <c r="CX14" s="209"/>
      <c r="CY14" s="209"/>
      <c r="CZ14" s="209"/>
      <c r="DA14" s="209"/>
      <c r="DB14" s="209"/>
      <c r="DC14" s="209"/>
      <c r="DD14" s="209"/>
      <c r="DE14" s="209"/>
      <c r="DF14" s="209"/>
      <c r="DG14" s="209"/>
      <c r="DH14" s="209"/>
      <c r="DI14" s="209"/>
      <c r="DJ14" s="209"/>
      <c r="DK14" s="209"/>
      <c r="DL14" s="209"/>
      <c r="DM14" s="209"/>
      <c r="DN14" s="209"/>
      <c r="DO14" s="209"/>
      <c r="DP14" s="209"/>
      <c r="DQ14" s="209"/>
      <c r="DR14" s="209"/>
      <c r="DS14" s="209"/>
      <c r="DT14" s="209"/>
      <c r="DU14" s="209"/>
      <c r="DV14" s="209"/>
      <c r="DW14" s="209"/>
      <c r="DX14" s="209"/>
      <c r="DY14" s="209"/>
      <c r="DZ14" s="209"/>
      <c r="EA14" s="209"/>
      <c r="EB14" s="209"/>
      <c r="EC14" s="209"/>
      <c r="ED14" s="209"/>
      <c r="EE14" s="209"/>
      <c r="EF14" s="209"/>
      <c r="EG14" s="209"/>
      <c r="EH14" s="209"/>
      <c r="EI14" s="209"/>
      <c r="EJ14" s="209"/>
      <c r="EK14" s="209"/>
      <c r="EL14" s="209"/>
      <c r="EM14" s="209"/>
      <c r="EN14" s="209"/>
      <c r="EO14" s="209"/>
      <c r="EP14" s="209"/>
      <c r="EQ14" s="209"/>
      <c r="ER14" s="209"/>
      <c r="ES14" s="209"/>
      <c r="ET14" s="209"/>
      <c r="EU14" s="209"/>
      <c r="EV14" s="209"/>
      <c r="EW14" s="209"/>
      <c r="EX14" s="209"/>
      <c r="EY14" s="209"/>
      <c r="EZ14" s="209"/>
      <c r="FA14" s="209"/>
      <c r="FB14" s="209"/>
      <c r="FC14" s="209"/>
      <c r="FD14" s="209"/>
      <c r="FE14" s="209"/>
      <c r="FF14" s="209"/>
      <c r="FG14" s="209"/>
      <c r="FH14" s="209"/>
      <c r="FI14" s="209"/>
      <c r="FJ14" s="209"/>
      <c r="FK14" s="209"/>
      <c r="FL14" s="209"/>
      <c r="FM14" s="209"/>
      <c r="FN14" s="209"/>
      <c r="FO14" s="209"/>
      <c r="FP14" s="209"/>
      <c r="FQ14" s="209"/>
      <c r="FR14" s="209"/>
      <c r="FS14" s="209"/>
      <c r="FT14" s="209"/>
      <c r="FU14" s="209"/>
      <c r="FV14" s="209"/>
      <c r="FW14" s="209"/>
      <c r="FX14" s="209"/>
      <c r="FY14" s="209"/>
      <c r="FZ14" s="209"/>
      <c r="GA14" s="209"/>
      <c r="GB14" s="209"/>
      <c r="GC14" s="209"/>
      <c r="GD14" s="209"/>
      <c r="GE14" s="209"/>
      <c r="GF14" s="209"/>
      <c r="GG14" s="209"/>
      <c r="GH14" s="209"/>
      <c r="GI14" s="209"/>
      <c r="GJ14" s="209"/>
      <c r="GK14" s="209"/>
      <c r="GL14" s="209"/>
      <c r="GM14" s="209"/>
      <c r="GN14" s="209"/>
      <c r="GO14" s="209"/>
      <c r="GP14" s="209"/>
      <c r="GQ14" s="209"/>
      <c r="GR14" s="209"/>
      <c r="GS14" s="209"/>
      <c r="GT14" s="209"/>
      <c r="GU14" s="209"/>
      <c r="GV14" s="209"/>
      <c r="GW14" s="209"/>
      <c r="GX14" s="209"/>
      <c r="GY14" s="209"/>
      <c r="GZ14" s="209"/>
      <c r="HA14" s="209"/>
      <c r="HB14" s="209"/>
      <c r="HC14" s="209"/>
      <c r="HD14" s="209"/>
      <c r="HE14" s="209"/>
      <c r="HF14" s="209"/>
      <c r="HG14" s="209"/>
      <c r="HH14" s="209"/>
      <c r="HI14" s="209"/>
      <c r="HJ14" s="209"/>
      <c r="HK14" s="209"/>
      <c r="HL14" s="209"/>
      <c r="HM14" s="209"/>
      <c r="HN14" s="209"/>
      <c r="HO14" s="209"/>
      <c r="HP14" s="209"/>
      <c r="HQ14" s="209"/>
      <c r="HR14" s="209"/>
      <c r="HS14" s="209"/>
      <c r="HT14" s="209"/>
      <c r="HU14" s="209"/>
      <c r="HV14" s="209"/>
      <c r="HW14" s="209"/>
      <c r="HX14" s="209"/>
      <c r="HY14" s="209"/>
      <c r="HZ14" s="209"/>
      <c r="IA14" s="209"/>
      <c r="IB14" s="209"/>
      <c r="IC14" s="209"/>
      <c r="ID14" s="209"/>
      <c r="IE14" s="209"/>
      <c r="IF14" s="209"/>
      <c r="IG14" s="209"/>
      <c r="IH14" s="209"/>
      <c r="II14" s="209"/>
      <c r="IJ14" s="209"/>
      <c r="IK14" s="209"/>
      <c r="IL14" s="209"/>
      <c r="IM14" s="209"/>
      <c r="IN14" s="209"/>
      <c r="IO14" s="209"/>
      <c r="IP14" s="209"/>
      <c r="IQ14" s="209"/>
      <c r="IR14" s="209"/>
      <c r="IS14" s="209"/>
      <c r="IT14" s="209"/>
      <c r="IU14" s="209"/>
      <c r="IV14" s="209"/>
      <c r="IW14" s="209"/>
      <c r="IX14" s="209"/>
    </row>
    <row r="15" spans="1:258" s="210" customFormat="1" ht="21" customHeight="1">
      <c r="A15" s="204">
        <v>3</v>
      </c>
      <c r="B15" s="521" t="s">
        <v>688</v>
      </c>
      <c r="C15" s="186">
        <v>1830</v>
      </c>
      <c r="D15" s="2" t="s">
        <v>80</v>
      </c>
      <c r="E15" s="67"/>
      <c r="F15" s="67"/>
      <c r="G15" s="67"/>
      <c r="H15" s="67"/>
      <c r="I15" s="4"/>
      <c r="J15" s="205"/>
      <c r="K15" s="206"/>
      <c r="L15" s="206"/>
      <c r="M15" s="207"/>
      <c r="N15" s="208"/>
      <c r="O15" s="208"/>
      <c r="P15" s="208"/>
      <c r="Q15" s="207"/>
      <c r="R15" s="207"/>
      <c r="S15" s="207"/>
      <c r="T15" s="207"/>
      <c r="U15" s="208"/>
      <c r="V15" s="208"/>
      <c r="W15" s="208"/>
      <c r="X15" s="208"/>
      <c r="Y15" s="208"/>
      <c r="Z15" s="208"/>
      <c r="AA15" s="208"/>
      <c r="AB15" s="209"/>
      <c r="AC15" s="209"/>
      <c r="AD15" s="209"/>
      <c r="AE15" s="209"/>
      <c r="AF15" s="209"/>
      <c r="AG15" s="209"/>
      <c r="AH15" s="209"/>
      <c r="AI15" s="209"/>
      <c r="AJ15" s="209"/>
      <c r="AK15" s="209"/>
      <c r="AL15" s="209"/>
      <c r="AM15" s="209"/>
      <c r="AN15" s="209"/>
      <c r="AO15" s="187"/>
      <c r="AP15" s="209"/>
      <c r="AQ15" s="209"/>
      <c r="AR15" s="209"/>
      <c r="AS15" s="209"/>
      <c r="AT15" s="209"/>
      <c r="AU15" s="209"/>
      <c r="AV15" s="209"/>
      <c r="AW15" s="209"/>
      <c r="AX15" s="209"/>
      <c r="AY15" s="209"/>
      <c r="AZ15" s="209"/>
      <c r="BA15" s="209"/>
      <c r="BB15" s="209"/>
      <c r="BC15" s="209"/>
      <c r="BD15" s="209"/>
      <c r="BE15" s="209"/>
      <c r="BF15" s="209"/>
      <c r="BG15" s="209"/>
      <c r="BH15" s="209"/>
      <c r="BI15" s="209"/>
      <c r="BJ15" s="209"/>
      <c r="BK15" s="209"/>
      <c r="BL15" s="209"/>
      <c r="BM15" s="209"/>
      <c r="BN15" s="209"/>
      <c r="BO15" s="209"/>
      <c r="BP15" s="209"/>
      <c r="BQ15" s="209"/>
      <c r="BR15" s="209"/>
      <c r="BS15" s="209"/>
      <c r="BT15" s="209"/>
      <c r="BU15" s="209"/>
      <c r="BV15" s="209"/>
      <c r="BW15" s="209"/>
      <c r="BX15" s="209"/>
      <c r="BY15" s="209"/>
      <c r="BZ15" s="209"/>
      <c r="CA15" s="209"/>
      <c r="CB15" s="209"/>
      <c r="CC15" s="209"/>
      <c r="CD15" s="209"/>
      <c r="CE15" s="209"/>
      <c r="CF15" s="209"/>
      <c r="CG15" s="209"/>
      <c r="CH15" s="209"/>
      <c r="CI15" s="209"/>
      <c r="CJ15" s="209"/>
      <c r="CK15" s="209"/>
      <c r="CL15" s="209"/>
      <c r="CM15" s="209"/>
      <c r="CN15" s="209"/>
      <c r="CO15" s="209"/>
      <c r="CP15" s="209"/>
      <c r="CQ15" s="209"/>
      <c r="CR15" s="209"/>
      <c r="CS15" s="209"/>
      <c r="CT15" s="209"/>
      <c r="CU15" s="209"/>
      <c r="CV15" s="209"/>
      <c r="CW15" s="209"/>
      <c r="CX15" s="209"/>
      <c r="CY15" s="209"/>
      <c r="CZ15" s="209"/>
      <c r="DA15" s="209"/>
      <c r="DB15" s="209"/>
      <c r="DC15" s="209"/>
      <c r="DD15" s="209"/>
      <c r="DE15" s="209"/>
      <c r="DF15" s="209"/>
      <c r="DG15" s="209"/>
      <c r="DH15" s="209"/>
      <c r="DI15" s="209"/>
      <c r="DJ15" s="209"/>
      <c r="DK15" s="209"/>
      <c r="DL15" s="209"/>
      <c r="DM15" s="209"/>
      <c r="DN15" s="209"/>
      <c r="DO15" s="209"/>
      <c r="DP15" s="209"/>
      <c r="DQ15" s="209"/>
      <c r="DR15" s="209"/>
      <c r="DS15" s="209"/>
      <c r="DT15" s="209"/>
      <c r="DU15" s="209"/>
      <c r="DV15" s="209"/>
      <c r="DW15" s="209"/>
      <c r="DX15" s="209"/>
      <c r="DY15" s="209"/>
      <c r="DZ15" s="209"/>
      <c r="EA15" s="209"/>
      <c r="EB15" s="209"/>
      <c r="EC15" s="209"/>
      <c r="ED15" s="209"/>
      <c r="EE15" s="209"/>
      <c r="EF15" s="209"/>
      <c r="EG15" s="209"/>
      <c r="EH15" s="209"/>
      <c r="EI15" s="209"/>
      <c r="EJ15" s="209"/>
      <c r="EK15" s="209"/>
      <c r="EL15" s="209"/>
      <c r="EM15" s="209"/>
      <c r="EN15" s="209"/>
      <c r="EO15" s="209"/>
      <c r="EP15" s="209"/>
      <c r="EQ15" s="209"/>
      <c r="ER15" s="209"/>
      <c r="ES15" s="209"/>
      <c r="ET15" s="209"/>
      <c r="EU15" s="209"/>
      <c r="EV15" s="209"/>
      <c r="EW15" s="209"/>
      <c r="EX15" s="209"/>
      <c r="EY15" s="209"/>
      <c r="EZ15" s="209"/>
      <c r="FA15" s="209"/>
      <c r="FB15" s="209"/>
      <c r="FC15" s="209"/>
      <c r="FD15" s="209"/>
      <c r="FE15" s="209"/>
      <c r="FF15" s="209"/>
      <c r="FG15" s="209"/>
      <c r="FH15" s="209"/>
      <c r="FI15" s="209"/>
      <c r="FJ15" s="209"/>
      <c r="FK15" s="209"/>
      <c r="FL15" s="209"/>
      <c r="FM15" s="209"/>
      <c r="FN15" s="209"/>
      <c r="FO15" s="209"/>
      <c r="FP15" s="209"/>
      <c r="FQ15" s="209"/>
      <c r="FR15" s="209"/>
      <c r="FS15" s="209"/>
      <c r="FT15" s="209"/>
      <c r="FU15" s="209"/>
      <c r="FV15" s="209"/>
      <c r="FW15" s="209"/>
      <c r="FX15" s="209"/>
      <c r="FY15" s="209"/>
      <c r="FZ15" s="209"/>
      <c r="GA15" s="209"/>
      <c r="GB15" s="209"/>
      <c r="GC15" s="209"/>
      <c r="GD15" s="209"/>
      <c r="GE15" s="209"/>
      <c r="GF15" s="209"/>
      <c r="GG15" s="209"/>
      <c r="GH15" s="209"/>
      <c r="GI15" s="209"/>
      <c r="GJ15" s="209"/>
      <c r="GK15" s="209"/>
      <c r="GL15" s="209"/>
      <c r="GM15" s="209"/>
      <c r="GN15" s="209"/>
      <c r="GO15" s="209"/>
      <c r="GP15" s="209"/>
      <c r="GQ15" s="209"/>
      <c r="GR15" s="209"/>
      <c r="GS15" s="209"/>
      <c r="GT15" s="209"/>
      <c r="GU15" s="209"/>
      <c r="GV15" s="209"/>
      <c r="GW15" s="209"/>
      <c r="GX15" s="209"/>
      <c r="GY15" s="209"/>
      <c r="GZ15" s="209"/>
      <c r="HA15" s="209"/>
      <c r="HB15" s="209"/>
      <c r="HC15" s="209"/>
      <c r="HD15" s="209"/>
      <c r="HE15" s="209"/>
      <c r="HF15" s="209"/>
      <c r="HG15" s="209"/>
      <c r="HH15" s="209"/>
      <c r="HI15" s="209"/>
      <c r="HJ15" s="209"/>
      <c r="HK15" s="209"/>
      <c r="HL15" s="209"/>
      <c r="HM15" s="209"/>
      <c r="HN15" s="209"/>
      <c r="HO15" s="209"/>
      <c r="HP15" s="209"/>
      <c r="HQ15" s="209"/>
      <c r="HR15" s="209"/>
      <c r="HS15" s="209"/>
      <c r="HT15" s="209"/>
      <c r="HU15" s="209"/>
      <c r="HV15" s="209"/>
      <c r="HW15" s="209"/>
      <c r="HX15" s="209"/>
      <c r="HY15" s="209"/>
      <c r="HZ15" s="209"/>
      <c r="IA15" s="209"/>
      <c r="IB15" s="209"/>
      <c r="IC15" s="209"/>
      <c r="ID15" s="209"/>
      <c r="IE15" s="209"/>
      <c r="IF15" s="209"/>
      <c r="IG15" s="209"/>
      <c r="IH15" s="209"/>
      <c r="II15" s="209"/>
      <c r="IJ15" s="209"/>
      <c r="IK15" s="209"/>
      <c r="IL15" s="209"/>
      <c r="IM15" s="209"/>
      <c r="IN15" s="209"/>
      <c r="IO15" s="209"/>
      <c r="IP15" s="209"/>
      <c r="IQ15" s="209"/>
      <c r="IR15" s="209"/>
      <c r="IS15" s="209"/>
      <c r="IT15" s="209"/>
      <c r="IU15" s="209"/>
      <c r="IV15" s="209"/>
      <c r="IW15" s="209"/>
      <c r="IX15" s="209"/>
    </row>
    <row r="16" spans="1:258" s="210" customFormat="1" ht="21" customHeight="1">
      <c r="A16" s="204"/>
      <c r="B16" s="185" t="s">
        <v>690</v>
      </c>
      <c r="C16" s="186"/>
      <c r="D16" s="186"/>
      <c r="E16" s="67"/>
      <c r="F16" s="67"/>
      <c r="G16" s="67"/>
      <c r="H16" s="67"/>
      <c r="I16" s="4"/>
      <c r="J16" s="205"/>
      <c r="K16" s="206"/>
      <c r="L16" s="206"/>
      <c r="M16" s="207"/>
      <c r="N16" s="208"/>
      <c r="O16" s="208"/>
      <c r="P16" s="208"/>
      <c r="Q16" s="207"/>
      <c r="R16" s="207"/>
      <c r="S16" s="207"/>
      <c r="T16" s="207"/>
      <c r="U16" s="208"/>
      <c r="V16" s="208"/>
      <c r="W16" s="208"/>
      <c r="X16" s="208"/>
      <c r="Y16" s="208"/>
      <c r="Z16" s="208"/>
      <c r="AA16" s="208"/>
      <c r="AB16" s="209"/>
      <c r="AC16" s="209"/>
      <c r="AD16" s="209"/>
      <c r="AE16" s="209"/>
      <c r="AF16" s="209"/>
      <c r="AG16" s="209"/>
      <c r="AH16" s="209"/>
      <c r="AI16" s="209"/>
      <c r="AJ16" s="209"/>
      <c r="AK16" s="209"/>
      <c r="AL16" s="209"/>
      <c r="AM16" s="209"/>
      <c r="AN16" s="209"/>
      <c r="AO16" s="187"/>
      <c r="AP16" s="209"/>
      <c r="AQ16" s="209"/>
      <c r="AR16" s="209"/>
      <c r="AS16" s="209"/>
      <c r="AT16" s="209"/>
      <c r="AU16" s="209"/>
      <c r="AV16" s="209"/>
      <c r="AW16" s="209"/>
      <c r="AX16" s="209"/>
      <c r="AY16" s="209"/>
      <c r="AZ16" s="209"/>
      <c r="BA16" s="209"/>
      <c r="BB16" s="209"/>
      <c r="BC16" s="209"/>
      <c r="BD16" s="209"/>
      <c r="BE16" s="209"/>
      <c r="BF16" s="209"/>
      <c r="BG16" s="209"/>
      <c r="BH16" s="209"/>
      <c r="BI16" s="209"/>
      <c r="BJ16" s="209"/>
      <c r="BK16" s="209"/>
      <c r="BL16" s="209"/>
      <c r="BM16" s="209"/>
      <c r="BN16" s="209"/>
      <c r="BO16" s="209"/>
      <c r="BP16" s="209"/>
      <c r="BQ16" s="209"/>
      <c r="BR16" s="209"/>
      <c r="BS16" s="209"/>
      <c r="BT16" s="209"/>
      <c r="BU16" s="209"/>
      <c r="BV16" s="209"/>
      <c r="BW16" s="209"/>
      <c r="BX16" s="209"/>
      <c r="BY16" s="209"/>
      <c r="BZ16" s="209"/>
      <c r="CA16" s="209"/>
      <c r="CB16" s="209"/>
      <c r="CC16" s="209"/>
      <c r="CD16" s="209"/>
      <c r="CE16" s="209"/>
      <c r="CF16" s="209"/>
      <c r="CG16" s="209"/>
      <c r="CH16" s="209"/>
      <c r="CI16" s="209"/>
      <c r="CJ16" s="209"/>
      <c r="CK16" s="209"/>
      <c r="CL16" s="209"/>
      <c r="CM16" s="209"/>
      <c r="CN16" s="209"/>
      <c r="CO16" s="209"/>
      <c r="CP16" s="209"/>
      <c r="CQ16" s="209"/>
      <c r="CR16" s="209"/>
      <c r="CS16" s="209"/>
      <c r="CT16" s="209"/>
      <c r="CU16" s="209"/>
      <c r="CV16" s="209"/>
      <c r="CW16" s="209"/>
      <c r="CX16" s="209"/>
      <c r="CY16" s="209"/>
      <c r="CZ16" s="209"/>
      <c r="DA16" s="209"/>
      <c r="DB16" s="209"/>
      <c r="DC16" s="209"/>
      <c r="DD16" s="209"/>
      <c r="DE16" s="209"/>
      <c r="DF16" s="209"/>
      <c r="DG16" s="209"/>
      <c r="DH16" s="209"/>
      <c r="DI16" s="209"/>
      <c r="DJ16" s="209"/>
      <c r="DK16" s="209"/>
      <c r="DL16" s="209"/>
      <c r="DM16" s="209"/>
      <c r="DN16" s="209"/>
      <c r="DO16" s="209"/>
      <c r="DP16" s="209"/>
      <c r="DQ16" s="209"/>
      <c r="DR16" s="209"/>
      <c r="DS16" s="209"/>
      <c r="DT16" s="209"/>
      <c r="DU16" s="209"/>
      <c r="DV16" s="209"/>
      <c r="DW16" s="209"/>
      <c r="DX16" s="209"/>
      <c r="DY16" s="209"/>
      <c r="DZ16" s="209"/>
      <c r="EA16" s="209"/>
      <c r="EB16" s="209"/>
      <c r="EC16" s="209"/>
      <c r="ED16" s="209"/>
      <c r="EE16" s="209"/>
      <c r="EF16" s="209"/>
      <c r="EG16" s="209"/>
      <c r="EH16" s="209"/>
      <c r="EI16" s="209"/>
      <c r="EJ16" s="209"/>
      <c r="EK16" s="209"/>
      <c r="EL16" s="209"/>
      <c r="EM16" s="209"/>
      <c r="EN16" s="209"/>
      <c r="EO16" s="209"/>
      <c r="EP16" s="209"/>
      <c r="EQ16" s="209"/>
      <c r="ER16" s="209"/>
      <c r="ES16" s="209"/>
      <c r="ET16" s="209"/>
      <c r="EU16" s="209"/>
      <c r="EV16" s="209"/>
      <c r="EW16" s="209"/>
      <c r="EX16" s="209"/>
      <c r="EY16" s="209"/>
      <c r="EZ16" s="209"/>
      <c r="FA16" s="209"/>
      <c r="FB16" s="209"/>
      <c r="FC16" s="209"/>
      <c r="FD16" s="209"/>
      <c r="FE16" s="209"/>
      <c r="FF16" s="209"/>
      <c r="FG16" s="209"/>
      <c r="FH16" s="209"/>
      <c r="FI16" s="209"/>
      <c r="FJ16" s="209"/>
      <c r="FK16" s="209"/>
      <c r="FL16" s="209"/>
      <c r="FM16" s="209"/>
      <c r="FN16" s="209"/>
      <c r="FO16" s="209"/>
      <c r="FP16" s="209"/>
      <c r="FQ16" s="209"/>
      <c r="FR16" s="209"/>
      <c r="FS16" s="209"/>
      <c r="FT16" s="209"/>
      <c r="FU16" s="209"/>
      <c r="FV16" s="209"/>
      <c r="FW16" s="209"/>
      <c r="FX16" s="209"/>
      <c r="FY16" s="209"/>
      <c r="FZ16" s="209"/>
      <c r="GA16" s="209"/>
      <c r="GB16" s="209"/>
      <c r="GC16" s="209"/>
      <c r="GD16" s="209"/>
      <c r="GE16" s="209"/>
      <c r="GF16" s="209"/>
      <c r="GG16" s="209"/>
      <c r="GH16" s="209"/>
      <c r="GI16" s="209"/>
      <c r="GJ16" s="209"/>
      <c r="GK16" s="209"/>
      <c r="GL16" s="209"/>
      <c r="GM16" s="209"/>
      <c r="GN16" s="209"/>
      <c r="GO16" s="209"/>
      <c r="GP16" s="209"/>
      <c r="GQ16" s="209"/>
      <c r="GR16" s="209"/>
      <c r="GS16" s="209"/>
      <c r="GT16" s="209"/>
      <c r="GU16" s="209"/>
      <c r="GV16" s="209"/>
      <c r="GW16" s="209"/>
      <c r="GX16" s="209"/>
      <c r="GY16" s="209"/>
      <c r="GZ16" s="209"/>
      <c r="HA16" s="209"/>
      <c r="HB16" s="209"/>
      <c r="HC16" s="209"/>
      <c r="HD16" s="209"/>
      <c r="HE16" s="209"/>
      <c r="HF16" s="209"/>
      <c r="HG16" s="209"/>
      <c r="HH16" s="209"/>
      <c r="HI16" s="209"/>
      <c r="HJ16" s="209"/>
      <c r="HK16" s="209"/>
      <c r="HL16" s="209"/>
      <c r="HM16" s="209"/>
      <c r="HN16" s="209"/>
      <c r="HO16" s="209"/>
      <c r="HP16" s="209"/>
      <c r="HQ16" s="209"/>
      <c r="HR16" s="209"/>
      <c r="HS16" s="209"/>
      <c r="HT16" s="209"/>
      <c r="HU16" s="209"/>
      <c r="HV16" s="209"/>
      <c r="HW16" s="209"/>
      <c r="HX16" s="209"/>
      <c r="HY16" s="209"/>
      <c r="HZ16" s="209"/>
      <c r="IA16" s="209"/>
      <c r="IB16" s="209"/>
      <c r="IC16" s="209"/>
      <c r="ID16" s="209"/>
      <c r="IE16" s="209"/>
      <c r="IF16" s="209"/>
      <c r="IG16" s="209"/>
      <c r="IH16" s="209"/>
      <c r="II16" s="209"/>
      <c r="IJ16" s="209"/>
      <c r="IK16" s="209"/>
      <c r="IL16" s="209"/>
      <c r="IM16" s="209"/>
      <c r="IN16" s="209"/>
      <c r="IO16" s="209"/>
      <c r="IP16" s="209"/>
      <c r="IQ16" s="209"/>
      <c r="IR16" s="209"/>
      <c r="IS16" s="209"/>
      <c r="IT16" s="209"/>
      <c r="IU16" s="209"/>
      <c r="IV16" s="209"/>
      <c r="IW16" s="209"/>
      <c r="IX16" s="209"/>
    </row>
    <row r="17" spans="1:258" s="210" customFormat="1" ht="21" customHeight="1">
      <c r="A17" s="204"/>
      <c r="B17" s="512"/>
      <c r="C17" s="186"/>
      <c r="D17" s="186"/>
      <c r="E17" s="67"/>
      <c r="F17" s="67"/>
      <c r="G17" s="67"/>
      <c r="H17" s="67"/>
      <c r="I17" s="4"/>
      <c r="J17" s="205"/>
      <c r="K17" s="206"/>
      <c r="L17" s="206"/>
      <c r="M17" s="207"/>
      <c r="N17" s="208"/>
      <c r="O17" s="208"/>
      <c r="P17" s="208"/>
      <c r="Q17" s="207"/>
      <c r="R17" s="207"/>
      <c r="S17" s="207"/>
      <c r="T17" s="207"/>
      <c r="U17" s="208"/>
      <c r="V17" s="208"/>
      <c r="W17" s="208"/>
      <c r="X17" s="208"/>
      <c r="Y17" s="208"/>
      <c r="Z17" s="208"/>
      <c r="AA17" s="208"/>
      <c r="AB17" s="209"/>
      <c r="AC17" s="209"/>
      <c r="AD17" s="209"/>
      <c r="AE17" s="209"/>
      <c r="AF17" s="209"/>
      <c r="AG17" s="209"/>
      <c r="AH17" s="209"/>
      <c r="AI17" s="209"/>
      <c r="AJ17" s="209"/>
      <c r="AK17" s="209"/>
      <c r="AL17" s="209"/>
      <c r="AM17" s="209"/>
      <c r="AN17" s="209"/>
      <c r="AO17" s="187"/>
      <c r="AP17" s="209"/>
      <c r="AQ17" s="209"/>
      <c r="AR17" s="209"/>
      <c r="AS17" s="209"/>
      <c r="AT17" s="209"/>
      <c r="AU17" s="209"/>
      <c r="AV17" s="209"/>
      <c r="AW17" s="209"/>
      <c r="AX17" s="209"/>
      <c r="AY17" s="209"/>
      <c r="AZ17" s="209"/>
      <c r="BA17" s="209"/>
      <c r="BB17" s="209"/>
      <c r="BC17" s="209"/>
      <c r="BD17" s="209"/>
      <c r="BE17" s="209"/>
      <c r="BF17" s="209"/>
      <c r="BG17" s="209"/>
      <c r="BH17" s="209"/>
      <c r="BI17" s="209"/>
      <c r="BJ17" s="209"/>
      <c r="BK17" s="209"/>
      <c r="BL17" s="209"/>
      <c r="BM17" s="209"/>
      <c r="BN17" s="209"/>
      <c r="BO17" s="209"/>
      <c r="BP17" s="209"/>
      <c r="BQ17" s="209"/>
      <c r="BR17" s="209"/>
      <c r="BS17" s="209"/>
      <c r="BT17" s="209"/>
      <c r="BU17" s="209"/>
      <c r="BV17" s="209"/>
      <c r="BW17" s="209"/>
      <c r="BX17" s="209"/>
      <c r="BY17" s="209"/>
      <c r="BZ17" s="209"/>
      <c r="CA17" s="209"/>
      <c r="CB17" s="209"/>
      <c r="CC17" s="209"/>
      <c r="CD17" s="209"/>
      <c r="CE17" s="209"/>
      <c r="CF17" s="209"/>
      <c r="CG17" s="209"/>
      <c r="CH17" s="209"/>
      <c r="CI17" s="209"/>
      <c r="CJ17" s="209"/>
      <c r="CK17" s="209"/>
      <c r="CL17" s="209"/>
      <c r="CM17" s="209"/>
      <c r="CN17" s="209"/>
      <c r="CO17" s="209"/>
      <c r="CP17" s="209"/>
      <c r="CQ17" s="209"/>
      <c r="CR17" s="209"/>
      <c r="CS17" s="209"/>
      <c r="CT17" s="209"/>
      <c r="CU17" s="209"/>
      <c r="CV17" s="209"/>
      <c r="CW17" s="209"/>
      <c r="CX17" s="209"/>
      <c r="CY17" s="209"/>
      <c r="CZ17" s="209"/>
      <c r="DA17" s="209"/>
      <c r="DB17" s="209"/>
      <c r="DC17" s="209"/>
      <c r="DD17" s="209"/>
      <c r="DE17" s="209"/>
      <c r="DF17" s="209"/>
      <c r="DG17" s="209"/>
      <c r="DH17" s="209"/>
      <c r="DI17" s="209"/>
      <c r="DJ17" s="209"/>
      <c r="DK17" s="209"/>
      <c r="DL17" s="209"/>
      <c r="DM17" s="209"/>
      <c r="DN17" s="209"/>
      <c r="DO17" s="209"/>
      <c r="DP17" s="209"/>
      <c r="DQ17" s="209"/>
      <c r="DR17" s="209"/>
      <c r="DS17" s="209"/>
      <c r="DT17" s="209"/>
      <c r="DU17" s="209"/>
      <c r="DV17" s="209"/>
      <c r="DW17" s="209"/>
      <c r="DX17" s="209"/>
      <c r="DY17" s="209"/>
      <c r="DZ17" s="209"/>
      <c r="EA17" s="209"/>
      <c r="EB17" s="209"/>
      <c r="EC17" s="209"/>
      <c r="ED17" s="209"/>
      <c r="EE17" s="209"/>
      <c r="EF17" s="209"/>
      <c r="EG17" s="209"/>
      <c r="EH17" s="209"/>
      <c r="EI17" s="209"/>
      <c r="EJ17" s="209"/>
      <c r="EK17" s="209"/>
      <c r="EL17" s="209"/>
      <c r="EM17" s="209"/>
      <c r="EN17" s="209"/>
      <c r="EO17" s="209"/>
      <c r="EP17" s="209"/>
      <c r="EQ17" s="209"/>
      <c r="ER17" s="209"/>
      <c r="ES17" s="209"/>
      <c r="ET17" s="209"/>
      <c r="EU17" s="209"/>
      <c r="EV17" s="209"/>
      <c r="EW17" s="209"/>
      <c r="EX17" s="209"/>
      <c r="EY17" s="209"/>
      <c r="EZ17" s="209"/>
      <c r="FA17" s="209"/>
      <c r="FB17" s="209"/>
      <c r="FC17" s="209"/>
      <c r="FD17" s="209"/>
      <c r="FE17" s="209"/>
      <c r="FF17" s="209"/>
      <c r="FG17" s="209"/>
      <c r="FH17" s="209"/>
      <c r="FI17" s="209"/>
      <c r="FJ17" s="209"/>
      <c r="FK17" s="209"/>
      <c r="FL17" s="209"/>
      <c r="FM17" s="209"/>
      <c r="FN17" s="209"/>
      <c r="FO17" s="209"/>
      <c r="FP17" s="209"/>
      <c r="FQ17" s="209"/>
      <c r="FR17" s="209"/>
      <c r="FS17" s="209"/>
      <c r="FT17" s="209"/>
      <c r="FU17" s="209"/>
      <c r="FV17" s="209"/>
      <c r="FW17" s="209"/>
      <c r="FX17" s="209"/>
      <c r="FY17" s="209"/>
      <c r="FZ17" s="209"/>
      <c r="GA17" s="209"/>
      <c r="GB17" s="209"/>
      <c r="GC17" s="209"/>
      <c r="GD17" s="209"/>
      <c r="GE17" s="209"/>
      <c r="GF17" s="209"/>
      <c r="GG17" s="209"/>
      <c r="GH17" s="209"/>
      <c r="GI17" s="209"/>
      <c r="GJ17" s="209"/>
      <c r="GK17" s="209"/>
      <c r="GL17" s="209"/>
      <c r="GM17" s="209"/>
      <c r="GN17" s="209"/>
      <c r="GO17" s="209"/>
      <c r="GP17" s="209"/>
      <c r="GQ17" s="209"/>
      <c r="GR17" s="209"/>
      <c r="GS17" s="209"/>
      <c r="GT17" s="209"/>
      <c r="GU17" s="209"/>
      <c r="GV17" s="209"/>
      <c r="GW17" s="209"/>
      <c r="GX17" s="209"/>
      <c r="GY17" s="209"/>
      <c r="GZ17" s="209"/>
      <c r="HA17" s="209"/>
      <c r="HB17" s="209"/>
      <c r="HC17" s="209"/>
      <c r="HD17" s="209"/>
      <c r="HE17" s="209"/>
      <c r="HF17" s="209"/>
      <c r="HG17" s="209"/>
      <c r="HH17" s="209"/>
      <c r="HI17" s="209"/>
      <c r="HJ17" s="209"/>
      <c r="HK17" s="209"/>
      <c r="HL17" s="209"/>
      <c r="HM17" s="209"/>
      <c r="HN17" s="209"/>
      <c r="HO17" s="209"/>
      <c r="HP17" s="209"/>
      <c r="HQ17" s="209"/>
      <c r="HR17" s="209"/>
      <c r="HS17" s="209"/>
      <c r="HT17" s="209"/>
      <c r="HU17" s="209"/>
      <c r="HV17" s="209"/>
      <c r="HW17" s="209"/>
      <c r="HX17" s="209"/>
      <c r="HY17" s="209"/>
      <c r="HZ17" s="209"/>
      <c r="IA17" s="209"/>
      <c r="IB17" s="209"/>
      <c r="IC17" s="209"/>
      <c r="ID17" s="209"/>
      <c r="IE17" s="209"/>
      <c r="IF17" s="209"/>
      <c r="IG17" s="209"/>
      <c r="IH17" s="209"/>
      <c r="II17" s="209"/>
      <c r="IJ17" s="209"/>
      <c r="IK17" s="209"/>
      <c r="IL17" s="209"/>
      <c r="IM17" s="209"/>
      <c r="IN17" s="209"/>
      <c r="IO17" s="209"/>
      <c r="IP17" s="209"/>
      <c r="IQ17" s="209"/>
      <c r="IR17" s="209"/>
      <c r="IS17" s="209"/>
      <c r="IT17" s="209"/>
      <c r="IU17" s="209"/>
      <c r="IV17" s="209"/>
      <c r="IW17" s="209"/>
      <c r="IX17" s="209"/>
    </row>
    <row r="18" spans="1:258" s="210" customFormat="1" ht="21" customHeight="1">
      <c r="A18" s="86"/>
      <c r="B18" s="66"/>
      <c r="C18" s="186"/>
      <c r="D18" s="186"/>
      <c r="E18" s="67"/>
      <c r="F18" s="67"/>
      <c r="G18" s="67"/>
      <c r="H18" s="67"/>
      <c r="I18" s="4"/>
      <c r="J18" s="205"/>
      <c r="K18" s="206"/>
      <c r="L18" s="206"/>
      <c r="M18" s="207"/>
      <c r="N18" s="208"/>
      <c r="O18" s="208"/>
      <c r="P18" s="208"/>
      <c r="Q18" s="207"/>
      <c r="R18" s="207"/>
      <c r="S18" s="207"/>
      <c r="T18" s="207"/>
      <c r="U18" s="208"/>
      <c r="V18" s="208"/>
      <c r="W18" s="208"/>
      <c r="X18" s="208"/>
      <c r="Y18" s="208"/>
      <c r="Z18" s="208"/>
      <c r="AA18" s="208"/>
      <c r="AB18" s="209"/>
      <c r="AC18" s="209"/>
      <c r="AD18" s="209"/>
      <c r="AE18" s="209"/>
      <c r="AF18" s="209"/>
      <c r="AG18" s="209"/>
      <c r="AH18" s="209"/>
      <c r="AI18" s="209"/>
      <c r="AJ18" s="209"/>
      <c r="AK18" s="209"/>
      <c r="AL18" s="209"/>
      <c r="AM18" s="209"/>
      <c r="AN18" s="209"/>
      <c r="AO18" s="187"/>
      <c r="AP18" s="209"/>
      <c r="AQ18" s="209"/>
      <c r="AR18" s="209"/>
      <c r="AS18" s="209"/>
      <c r="AT18" s="209"/>
      <c r="AU18" s="209"/>
      <c r="AV18" s="209"/>
      <c r="AW18" s="209"/>
      <c r="AX18" s="209"/>
      <c r="AY18" s="209"/>
      <c r="AZ18" s="209"/>
      <c r="BA18" s="209"/>
      <c r="BB18" s="209"/>
      <c r="BC18" s="209"/>
      <c r="BD18" s="209"/>
      <c r="BE18" s="209"/>
      <c r="BF18" s="209"/>
      <c r="BG18" s="209"/>
      <c r="BH18" s="209"/>
      <c r="BI18" s="209"/>
      <c r="BJ18" s="209"/>
      <c r="BK18" s="209"/>
      <c r="BL18" s="209"/>
      <c r="BM18" s="209"/>
      <c r="BN18" s="209"/>
      <c r="BO18" s="209"/>
      <c r="BP18" s="209"/>
      <c r="BQ18" s="209"/>
      <c r="BR18" s="209"/>
      <c r="BS18" s="209"/>
      <c r="BT18" s="209"/>
      <c r="BU18" s="209"/>
      <c r="BV18" s="209"/>
      <c r="BW18" s="209"/>
      <c r="BX18" s="209"/>
      <c r="BY18" s="209"/>
      <c r="BZ18" s="209"/>
      <c r="CA18" s="209"/>
      <c r="CB18" s="209"/>
      <c r="CC18" s="209"/>
      <c r="CD18" s="209"/>
      <c r="CE18" s="209"/>
      <c r="CF18" s="209"/>
      <c r="CG18" s="209"/>
      <c r="CH18" s="209"/>
      <c r="CI18" s="209"/>
      <c r="CJ18" s="209"/>
      <c r="CK18" s="209"/>
      <c r="CL18" s="209"/>
      <c r="CM18" s="209"/>
      <c r="CN18" s="209"/>
      <c r="CO18" s="209"/>
      <c r="CP18" s="209"/>
      <c r="CQ18" s="209"/>
      <c r="CR18" s="209"/>
      <c r="CS18" s="209"/>
      <c r="CT18" s="209"/>
      <c r="CU18" s="209"/>
      <c r="CV18" s="209"/>
      <c r="CW18" s="209"/>
      <c r="CX18" s="209"/>
      <c r="CY18" s="209"/>
      <c r="CZ18" s="209"/>
      <c r="DA18" s="209"/>
      <c r="DB18" s="209"/>
      <c r="DC18" s="209"/>
      <c r="DD18" s="209"/>
      <c r="DE18" s="209"/>
      <c r="DF18" s="209"/>
      <c r="DG18" s="209"/>
      <c r="DH18" s="209"/>
      <c r="DI18" s="209"/>
      <c r="DJ18" s="209"/>
      <c r="DK18" s="209"/>
      <c r="DL18" s="209"/>
      <c r="DM18" s="209"/>
      <c r="DN18" s="209"/>
      <c r="DO18" s="209"/>
      <c r="DP18" s="209"/>
      <c r="DQ18" s="209"/>
      <c r="DR18" s="209"/>
      <c r="DS18" s="209"/>
      <c r="DT18" s="209"/>
      <c r="DU18" s="209"/>
      <c r="DV18" s="209"/>
      <c r="DW18" s="209"/>
      <c r="DX18" s="209"/>
      <c r="DY18" s="209"/>
      <c r="DZ18" s="209"/>
      <c r="EA18" s="209"/>
      <c r="EB18" s="209"/>
      <c r="EC18" s="209"/>
      <c r="ED18" s="209"/>
      <c r="EE18" s="209"/>
      <c r="EF18" s="209"/>
      <c r="EG18" s="209"/>
      <c r="EH18" s="209"/>
      <c r="EI18" s="209"/>
      <c r="EJ18" s="209"/>
      <c r="EK18" s="209"/>
      <c r="EL18" s="209"/>
      <c r="EM18" s="209"/>
      <c r="EN18" s="209"/>
      <c r="EO18" s="209"/>
      <c r="EP18" s="209"/>
      <c r="EQ18" s="209"/>
      <c r="ER18" s="209"/>
      <c r="ES18" s="209"/>
      <c r="ET18" s="209"/>
      <c r="EU18" s="209"/>
      <c r="EV18" s="209"/>
      <c r="EW18" s="209"/>
      <c r="EX18" s="209"/>
      <c r="EY18" s="209"/>
      <c r="EZ18" s="209"/>
      <c r="FA18" s="209"/>
      <c r="FB18" s="209"/>
      <c r="FC18" s="209"/>
      <c r="FD18" s="209"/>
      <c r="FE18" s="209"/>
      <c r="FF18" s="209"/>
      <c r="FG18" s="209"/>
      <c r="FH18" s="209"/>
      <c r="FI18" s="209"/>
      <c r="FJ18" s="209"/>
      <c r="FK18" s="209"/>
      <c r="FL18" s="209"/>
      <c r="FM18" s="209"/>
      <c r="FN18" s="209"/>
      <c r="FO18" s="209"/>
      <c r="FP18" s="209"/>
      <c r="FQ18" s="209"/>
      <c r="FR18" s="209"/>
      <c r="FS18" s="209"/>
      <c r="FT18" s="209"/>
      <c r="FU18" s="209"/>
      <c r="FV18" s="209"/>
      <c r="FW18" s="209"/>
      <c r="FX18" s="209"/>
      <c r="FY18" s="209"/>
      <c r="FZ18" s="209"/>
      <c r="GA18" s="209"/>
      <c r="GB18" s="209"/>
      <c r="GC18" s="209"/>
      <c r="GD18" s="209"/>
      <c r="GE18" s="209"/>
      <c r="GF18" s="209"/>
      <c r="GG18" s="209"/>
      <c r="GH18" s="209"/>
      <c r="GI18" s="209"/>
      <c r="GJ18" s="209"/>
      <c r="GK18" s="209"/>
      <c r="GL18" s="209"/>
      <c r="GM18" s="209"/>
      <c r="GN18" s="209"/>
      <c r="GO18" s="209"/>
      <c r="GP18" s="209"/>
      <c r="GQ18" s="209"/>
      <c r="GR18" s="209"/>
      <c r="GS18" s="209"/>
      <c r="GT18" s="209"/>
      <c r="GU18" s="209"/>
      <c r="GV18" s="209"/>
      <c r="GW18" s="209"/>
      <c r="GX18" s="209"/>
      <c r="GY18" s="209"/>
      <c r="GZ18" s="209"/>
      <c r="HA18" s="209"/>
      <c r="HB18" s="209"/>
      <c r="HC18" s="209"/>
      <c r="HD18" s="209"/>
      <c r="HE18" s="209"/>
      <c r="HF18" s="209"/>
      <c r="HG18" s="209"/>
      <c r="HH18" s="209"/>
      <c r="HI18" s="209"/>
      <c r="HJ18" s="209"/>
      <c r="HK18" s="209"/>
      <c r="HL18" s="209"/>
      <c r="HM18" s="209"/>
      <c r="HN18" s="209"/>
      <c r="HO18" s="209"/>
      <c r="HP18" s="209"/>
      <c r="HQ18" s="209"/>
      <c r="HR18" s="209"/>
      <c r="HS18" s="209"/>
      <c r="HT18" s="209"/>
      <c r="HU18" s="209"/>
      <c r="HV18" s="209"/>
      <c r="HW18" s="209"/>
      <c r="HX18" s="209"/>
      <c r="HY18" s="209"/>
      <c r="HZ18" s="209"/>
      <c r="IA18" s="209"/>
      <c r="IB18" s="209"/>
      <c r="IC18" s="209"/>
      <c r="ID18" s="209"/>
      <c r="IE18" s="209"/>
      <c r="IF18" s="209"/>
      <c r="IG18" s="209"/>
      <c r="IH18" s="209"/>
      <c r="II18" s="209"/>
      <c r="IJ18" s="209"/>
      <c r="IK18" s="209"/>
      <c r="IL18" s="209"/>
      <c r="IM18" s="209"/>
      <c r="IN18" s="209"/>
      <c r="IO18" s="209"/>
      <c r="IP18" s="209"/>
      <c r="IQ18" s="209"/>
      <c r="IR18" s="209"/>
      <c r="IS18" s="209"/>
      <c r="IT18" s="209"/>
      <c r="IU18" s="209"/>
      <c r="IV18" s="209"/>
      <c r="IW18" s="209"/>
      <c r="IX18" s="209"/>
    </row>
    <row r="19" spans="1:258" s="210" customFormat="1" ht="21" customHeight="1">
      <c r="A19" s="204"/>
      <c r="B19" s="185"/>
      <c r="C19" s="186"/>
      <c r="D19" s="186"/>
      <c r="E19" s="67"/>
      <c r="F19" s="67"/>
      <c r="G19" s="67"/>
      <c r="H19" s="67"/>
      <c r="I19" s="4"/>
      <c r="J19" s="205"/>
      <c r="K19" s="206"/>
      <c r="L19" s="206"/>
      <c r="M19" s="207"/>
      <c r="N19" s="208"/>
      <c r="O19" s="208"/>
      <c r="P19" s="208"/>
      <c r="Q19" s="207"/>
      <c r="R19" s="207"/>
      <c r="S19" s="207"/>
      <c r="T19" s="207"/>
      <c r="U19" s="208"/>
      <c r="V19" s="208"/>
      <c r="W19" s="208"/>
      <c r="X19" s="208"/>
      <c r="Y19" s="208"/>
      <c r="Z19" s="208"/>
      <c r="AA19" s="208"/>
      <c r="AB19" s="209"/>
      <c r="AC19" s="209"/>
      <c r="AD19" s="209"/>
      <c r="AE19" s="209"/>
      <c r="AF19" s="209"/>
      <c r="AG19" s="209"/>
      <c r="AH19" s="209"/>
      <c r="AI19" s="209"/>
      <c r="AJ19" s="209"/>
      <c r="AK19" s="209"/>
      <c r="AL19" s="209"/>
      <c r="AM19" s="209"/>
      <c r="AN19" s="209"/>
      <c r="AO19" s="187"/>
      <c r="AP19" s="209"/>
      <c r="AQ19" s="209"/>
      <c r="AR19" s="209"/>
      <c r="AS19" s="209"/>
      <c r="AT19" s="209"/>
      <c r="AU19" s="209"/>
      <c r="AV19" s="209"/>
      <c r="AW19" s="209"/>
      <c r="AX19" s="209"/>
      <c r="AY19" s="209"/>
      <c r="AZ19" s="209"/>
      <c r="BA19" s="209"/>
      <c r="BB19" s="209"/>
      <c r="BC19" s="209"/>
      <c r="BD19" s="209"/>
      <c r="BE19" s="209"/>
      <c r="BF19" s="209"/>
      <c r="BG19" s="209"/>
      <c r="BH19" s="209"/>
      <c r="BI19" s="209"/>
      <c r="BJ19" s="209"/>
      <c r="BK19" s="209"/>
      <c r="BL19" s="209"/>
      <c r="BM19" s="209"/>
      <c r="BN19" s="209"/>
      <c r="BO19" s="209"/>
      <c r="BP19" s="209"/>
      <c r="BQ19" s="209"/>
      <c r="BR19" s="209"/>
      <c r="BS19" s="209"/>
      <c r="BT19" s="209"/>
      <c r="BU19" s="209"/>
      <c r="BV19" s="209"/>
      <c r="BW19" s="209"/>
      <c r="BX19" s="209"/>
      <c r="BY19" s="209"/>
      <c r="BZ19" s="209"/>
      <c r="CA19" s="209"/>
      <c r="CB19" s="209"/>
      <c r="CC19" s="209"/>
      <c r="CD19" s="209"/>
      <c r="CE19" s="209"/>
      <c r="CF19" s="209"/>
      <c r="CG19" s="209"/>
      <c r="CH19" s="209"/>
      <c r="CI19" s="209"/>
      <c r="CJ19" s="209"/>
      <c r="CK19" s="209"/>
      <c r="CL19" s="209"/>
      <c r="CM19" s="209"/>
      <c r="CN19" s="209"/>
      <c r="CO19" s="209"/>
      <c r="CP19" s="209"/>
      <c r="CQ19" s="209"/>
      <c r="CR19" s="209"/>
      <c r="CS19" s="209"/>
      <c r="CT19" s="209"/>
      <c r="CU19" s="209"/>
      <c r="CV19" s="209"/>
      <c r="CW19" s="209"/>
      <c r="CX19" s="209"/>
      <c r="CY19" s="209"/>
      <c r="CZ19" s="209"/>
      <c r="DA19" s="209"/>
      <c r="DB19" s="209"/>
      <c r="DC19" s="209"/>
      <c r="DD19" s="209"/>
      <c r="DE19" s="209"/>
      <c r="DF19" s="209"/>
      <c r="DG19" s="209"/>
      <c r="DH19" s="209"/>
      <c r="DI19" s="209"/>
      <c r="DJ19" s="209"/>
      <c r="DK19" s="209"/>
      <c r="DL19" s="209"/>
      <c r="DM19" s="209"/>
      <c r="DN19" s="209"/>
      <c r="DO19" s="209"/>
      <c r="DP19" s="209"/>
      <c r="DQ19" s="209"/>
      <c r="DR19" s="209"/>
      <c r="DS19" s="209"/>
      <c r="DT19" s="209"/>
      <c r="DU19" s="209"/>
      <c r="DV19" s="209"/>
      <c r="DW19" s="209"/>
      <c r="DX19" s="209"/>
      <c r="DY19" s="209"/>
      <c r="DZ19" s="209"/>
      <c r="EA19" s="209"/>
      <c r="EB19" s="209"/>
      <c r="EC19" s="209"/>
      <c r="ED19" s="209"/>
      <c r="EE19" s="209"/>
      <c r="EF19" s="209"/>
      <c r="EG19" s="209"/>
      <c r="EH19" s="209"/>
      <c r="EI19" s="209"/>
      <c r="EJ19" s="209"/>
      <c r="EK19" s="209"/>
      <c r="EL19" s="209"/>
      <c r="EM19" s="209"/>
      <c r="EN19" s="209"/>
      <c r="EO19" s="209"/>
      <c r="EP19" s="209"/>
      <c r="EQ19" s="209"/>
      <c r="ER19" s="209"/>
      <c r="ES19" s="209"/>
      <c r="ET19" s="209"/>
      <c r="EU19" s="209"/>
      <c r="EV19" s="209"/>
      <c r="EW19" s="209"/>
      <c r="EX19" s="209"/>
      <c r="EY19" s="209"/>
      <c r="EZ19" s="209"/>
      <c r="FA19" s="209"/>
      <c r="FB19" s="209"/>
      <c r="FC19" s="209"/>
      <c r="FD19" s="209"/>
      <c r="FE19" s="209"/>
      <c r="FF19" s="209"/>
      <c r="FG19" s="209"/>
      <c r="FH19" s="209"/>
      <c r="FI19" s="209"/>
      <c r="FJ19" s="209"/>
      <c r="FK19" s="209"/>
      <c r="FL19" s="209"/>
      <c r="FM19" s="209"/>
      <c r="FN19" s="209"/>
      <c r="FO19" s="209"/>
      <c r="FP19" s="209"/>
      <c r="FQ19" s="209"/>
      <c r="FR19" s="209"/>
      <c r="FS19" s="209"/>
      <c r="FT19" s="209"/>
      <c r="FU19" s="209"/>
      <c r="FV19" s="209"/>
      <c r="FW19" s="209"/>
      <c r="FX19" s="209"/>
      <c r="FY19" s="209"/>
      <c r="FZ19" s="209"/>
      <c r="GA19" s="209"/>
      <c r="GB19" s="209"/>
      <c r="GC19" s="209"/>
      <c r="GD19" s="209"/>
      <c r="GE19" s="209"/>
      <c r="GF19" s="209"/>
      <c r="GG19" s="209"/>
      <c r="GH19" s="209"/>
      <c r="GI19" s="209"/>
      <c r="GJ19" s="209"/>
      <c r="GK19" s="209"/>
      <c r="GL19" s="209"/>
      <c r="GM19" s="209"/>
      <c r="GN19" s="209"/>
      <c r="GO19" s="209"/>
      <c r="GP19" s="209"/>
      <c r="GQ19" s="209"/>
      <c r="GR19" s="209"/>
      <c r="GS19" s="209"/>
      <c r="GT19" s="209"/>
      <c r="GU19" s="209"/>
      <c r="GV19" s="209"/>
      <c r="GW19" s="209"/>
      <c r="GX19" s="209"/>
      <c r="GY19" s="209"/>
      <c r="GZ19" s="209"/>
      <c r="HA19" s="209"/>
      <c r="HB19" s="209"/>
      <c r="HC19" s="209"/>
      <c r="HD19" s="209"/>
      <c r="HE19" s="209"/>
      <c r="HF19" s="209"/>
      <c r="HG19" s="209"/>
      <c r="HH19" s="209"/>
      <c r="HI19" s="209"/>
      <c r="HJ19" s="209"/>
      <c r="HK19" s="209"/>
      <c r="HL19" s="209"/>
      <c r="HM19" s="209"/>
      <c r="HN19" s="209"/>
      <c r="HO19" s="209"/>
      <c r="HP19" s="209"/>
      <c r="HQ19" s="209"/>
      <c r="HR19" s="209"/>
      <c r="HS19" s="209"/>
      <c r="HT19" s="209"/>
      <c r="HU19" s="209"/>
      <c r="HV19" s="209"/>
      <c r="HW19" s="209"/>
      <c r="HX19" s="209"/>
      <c r="HY19" s="209"/>
      <c r="HZ19" s="209"/>
      <c r="IA19" s="209"/>
      <c r="IB19" s="209"/>
      <c r="IC19" s="209"/>
      <c r="ID19" s="209"/>
      <c r="IE19" s="209"/>
      <c r="IF19" s="209"/>
      <c r="IG19" s="209"/>
      <c r="IH19" s="209"/>
      <c r="II19" s="209"/>
      <c r="IJ19" s="209"/>
      <c r="IK19" s="209"/>
      <c r="IL19" s="209"/>
      <c r="IM19" s="209"/>
      <c r="IN19" s="209"/>
      <c r="IO19" s="209"/>
      <c r="IP19" s="209"/>
      <c r="IQ19" s="209"/>
      <c r="IR19" s="209"/>
      <c r="IS19" s="209"/>
      <c r="IT19" s="209"/>
      <c r="IU19" s="209"/>
      <c r="IV19" s="209"/>
      <c r="IW19" s="209"/>
      <c r="IX19" s="209"/>
    </row>
    <row r="20" spans="1:258" s="210" customFormat="1" ht="21" customHeight="1">
      <c r="A20" s="204"/>
      <c r="B20" s="185"/>
      <c r="C20" s="186"/>
      <c r="D20" s="186"/>
      <c r="E20" s="67"/>
      <c r="F20" s="67"/>
      <c r="G20" s="67"/>
      <c r="H20" s="67"/>
      <c r="I20" s="4"/>
      <c r="J20" s="205"/>
      <c r="K20" s="206"/>
      <c r="L20" s="206"/>
      <c r="M20" s="207"/>
      <c r="N20" s="208"/>
      <c r="O20" s="208"/>
      <c r="P20" s="208"/>
      <c r="Q20" s="207"/>
      <c r="R20" s="207"/>
      <c r="S20" s="207"/>
      <c r="T20" s="207"/>
      <c r="U20" s="208"/>
      <c r="V20" s="208"/>
      <c r="W20" s="208"/>
      <c r="X20" s="208"/>
      <c r="Y20" s="208"/>
      <c r="Z20" s="208"/>
      <c r="AA20" s="208"/>
      <c r="AB20" s="209"/>
      <c r="AC20" s="209"/>
      <c r="AD20" s="209"/>
      <c r="AE20" s="209"/>
      <c r="AF20" s="209"/>
      <c r="AG20" s="209"/>
      <c r="AH20" s="209"/>
      <c r="AI20" s="209"/>
      <c r="AJ20" s="209"/>
      <c r="AK20" s="209"/>
      <c r="AL20" s="209"/>
      <c r="AM20" s="209"/>
      <c r="AN20" s="209"/>
      <c r="AO20" s="187"/>
      <c r="AP20" s="209"/>
      <c r="AQ20" s="209"/>
      <c r="AR20" s="209"/>
      <c r="AS20" s="209"/>
      <c r="AT20" s="209"/>
      <c r="AU20" s="209"/>
      <c r="AV20" s="209"/>
      <c r="AW20" s="209"/>
      <c r="AX20" s="209"/>
      <c r="AY20" s="209"/>
      <c r="AZ20" s="209"/>
      <c r="BA20" s="209"/>
      <c r="BB20" s="209"/>
      <c r="BC20" s="209"/>
      <c r="BD20" s="209"/>
      <c r="BE20" s="209"/>
      <c r="BF20" s="209"/>
      <c r="BG20" s="209"/>
      <c r="BH20" s="209"/>
      <c r="BI20" s="209"/>
      <c r="BJ20" s="209"/>
      <c r="BK20" s="209"/>
      <c r="BL20" s="209"/>
      <c r="BM20" s="209"/>
      <c r="BN20" s="209"/>
      <c r="BO20" s="209"/>
      <c r="BP20" s="209"/>
      <c r="BQ20" s="209"/>
      <c r="BR20" s="209"/>
      <c r="BS20" s="209"/>
      <c r="BT20" s="209"/>
      <c r="BU20" s="209"/>
      <c r="BV20" s="209"/>
      <c r="BW20" s="209"/>
      <c r="BX20" s="209"/>
      <c r="BY20" s="209"/>
      <c r="BZ20" s="209"/>
      <c r="CA20" s="209"/>
      <c r="CB20" s="209"/>
      <c r="CC20" s="209"/>
      <c r="CD20" s="209"/>
      <c r="CE20" s="209"/>
      <c r="CF20" s="209"/>
      <c r="CG20" s="209"/>
      <c r="CH20" s="209"/>
      <c r="CI20" s="209"/>
      <c r="CJ20" s="209"/>
      <c r="CK20" s="209"/>
      <c r="CL20" s="209"/>
      <c r="CM20" s="209"/>
      <c r="CN20" s="209"/>
      <c r="CO20" s="209"/>
      <c r="CP20" s="209"/>
      <c r="CQ20" s="209"/>
      <c r="CR20" s="209"/>
      <c r="CS20" s="209"/>
      <c r="CT20" s="209"/>
      <c r="CU20" s="209"/>
      <c r="CV20" s="209"/>
      <c r="CW20" s="209"/>
      <c r="CX20" s="209"/>
      <c r="CY20" s="209"/>
      <c r="CZ20" s="209"/>
      <c r="DA20" s="209"/>
      <c r="DB20" s="209"/>
      <c r="DC20" s="209"/>
      <c r="DD20" s="209"/>
      <c r="DE20" s="209"/>
      <c r="DF20" s="209"/>
      <c r="DG20" s="209"/>
      <c r="DH20" s="209"/>
      <c r="DI20" s="209"/>
      <c r="DJ20" s="209"/>
      <c r="DK20" s="209"/>
      <c r="DL20" s="209"/>
      <c r="DM20" s="209"/>
      <c r="DN20" s="209"/>
      <c r="DO20" s="209"/>
      <c r="DP20" s="209"/>
      <c r="DQ20" s="209"/>
      <c r="DR20" s="209"/>
      <c r="DS20" s="209"/>
      <c r="DT20" s="209"/>
      <c r="DU20" s="209"/>
      <c r="DV20" s="209"/>
      <c r="DW20" s="209"/>
      <c r="DX20" s="209"/>
      <c r="DY20" s="209"/>
      <c r="DZ20" s="209"/>
      <c r="EA20" s="209"/>
      <c r="EB20" s="209"/>
      <c r="EC20" s="209"/>
      <c r="ED20" s="209"/>
      <c r="EE20" s="209"/>
      <c r="EF20" s="209"/>
      <c r="EG20" s="209"/>
      <c r="EH20" s="209"/>
      <c r="EI20" s="209"/>
      <c r="EJ20" s="209"/>
      <c r="EK20" s="209"/>
      <c r="EL20" s="209"/>
      <c r="EM20" s="209"/>
      <c r="EN20" s="209"/>
      <c r="EO20" s="209"/>
      <c r="EP20" s="209"/>
      <c r="EQ20" s="209"/>
      <c r="ER20" s="209"/>
      <c r="ES20" s="209"/>
      <c r="ET20" s="209"/>
      <c r="EU20" s="209"/>
      <c r="EV20" s="209"/>
      <c r="EW20" s="209"/>
      <c r="EX20" s="209"/>
      <c r="EY20" s="209"/>
      <c r="EZ20" s="209"/>
      <c r="FA20" s="209"/>
      <c r="FB20" s="209"/>
      <c r="FC20" s="209"/>
      <c r="FD20" s="209"/>
      <c r="FE20" s="209"/>
      <c r="FF20" s="209"/>
      <c r="FG20" s="209"/>
      <c r="FH20" s="209"/>
      <c r="FI20" s="209"/>
      <c r="FJ20" s="209"/>
      <c r="FK20" s="209"/>
      <c r="FL20" s="209"/>
      <c r="FM20" s="209"/>
      <c r="FN20" s="209"/>
      <c r="FO20" s="209"/>
      <c r="FP20" s="209"/>
      <c r="FQ20" s="209"/>
      <c r="FR20" s="209"/>
      <c r="FS20" s="209"/>
      <c r="FT20" s="209"/>
      <c r="FU20" s="209"/>
      <c r="FV20" s="209"/>
      <c r="FW20" s="209"/>
      <c r="FX20" s="209"/>
      <c r="FY20" s="209"/>
      <c r="FZ20" s="209"/>
      <c r="GA20" s="209"/>
      <c r="GB20" s="209"/>
      <c r="GC20" s="209"/>
      <c r="GD20" s="209"/>
      <c r="GE20" s="209"/>
      <c r="GF20" s="209"/>
      <c r="GG20" s="209"/>
      <c r="GH20" s="209"/>
      <c r="GI20" s="209"/>
      <c r="GJ20" s="209"/>
      <c r="GK20" s="209"/>
      <c r="GL20" s="209"/>
      <c r="GM20" s="209"/>
      <c r="GN20" s="209"/>
      <c r="GO20" s="209"/>
      <c r="GP20" s="209"/>
      <c r="GQ20" s="209"/>
      <c r="GR20" s="209"/>
      <c r="GS20" s="209"/>
      <c r="GT20" s="209"/>
      <c r="GU20" s="209"/>
      <c r="GV20" s="209"/>
      <c r="GW20" s="209"/>
      <c r="GX20" s="209"/>
      <c r="GY20" s="209"/>
      <c r="GZ20" s="209"/>
      <c r="HA20" s="209"/>
      <c r="HB20" s="209"/>
      <c r="HC20" s="209"/>
      <c r="HD20" s="209"/>
      <c r="HE20" s="209"/>
      <c r="HF20" s="209"/>
      <c r="HG20" s="209"/>
      <c r="HH20" s="209"/>
      <c r="HI20" s="209"/>
      <c r="HJ20" s="209"/>
      <c r="HK20" s="209"/>
      <c r="HL20" s="209"/>
      <c r="HM20" s="209"/>
      <c r="HN20" s="209"/>
      <c r="HO20" s="209"/>
      <c r="HP20" s="209"/>
      <c r="HQ20" s="209"/>
      <c r="HR20" s="209"/>
      <c r="HS20" s="209"/>
      <c r="HT20" s="209"/>
      <c r="HU20" s="209"/>
      <c r="HV20" s="209"/>
      <c r="HW20" s="209"/>
      <c r="HX20" s="209"/>
      <c r="HY20" s="209"/>
      <c r="HZ20" s="209"/>
      <c r="IA20" s="209"/>
      <c r="IB20" s="209"/>
      <c r="IC20" s="209"/>
      <c r="ID20" s="209"/>
      <c r="IE20" s="209"/>
      <c r="IF20" s="209"/>
      <c r="IG20" s="209"/>
      <c r="IH20" s="209"/>
      <c r="II20" s="209"/>
      <c r="IJ20" s="209"/>
      <c r="IK20" s="209"/>
      <c r="IL20" s="209"/>
      <c r="IM20" s="209"/>
      <c r="IN20" s="209"/>
      <c r="IO20" s="209"/>
      <c r="IP20" s="209"/>
      <c r="IQ20" s="209"/>
      <c r="IR20" s="209"/>
      <c r="IS20" s="209"/>
      <c r="IT20" s="209"/>
      <c r="IU20" s="209"/>
      <c r="IV20" s="209"/>
      <c r="IW20" s="209"/>
      <c r="IX20" s="209"/>
    </row>
    <row r="21" spans="1:258" s="210" customFormat="1" ht="21" customHeight="1">
      <c r="A21" s="204"/>
      <c r="B21" s="66"/>
      <c r="C21" s="186"/>
      <c r="D21" s="186"/>
      <c r="E21" s="67"/>
      <c r="F21" s="67"/>
      <c r="G21" s="67"/>
      <c r="H21" s="67"/>
      <c r="I21" s="4"/>
      <c r="J21" s="205"/>
      <c r="K21" s="206"/>
      <c r="L21" s="206"/>
      <c r="M21" s="207"/>
      <c r="N21" s="208"/>
      <c r="O21" s="208"/>
      <c r="P21" s="208"/>
      <c r="Q21" s="207"/>
      <c r="R21" s="207"/>
      <c r="S21" s="207"/>
      <c r="T21" s="207"/>
      <c r="U21" s="208"/>
      <c r="V21" s="208"/>
      <c r="W21" s="208"/>
      <c r="X21" s="208"/>
      <c r="Y21" s="208"/>
      <c r="Z21" s="208"/>
      <c r="AA21" s="208"/>
      <c r="AB21" s="209"/>
      <c r="AC21" s="209"/>
      <c r="AD21" s="209"/>
      <c r="AE21" s="209"/>
      <c r="AF21" s="209"/>
      <c r="AG21" s="209"/>
      <c r="AH21" s="209"/>
      <c r="AI21" s="209"/>
      <c r="AJ21" s="209"/>
      <c r="AK21" s="209"/>
      <c r="AL21" s="209"/>
      <c r="AM21" s="209"/>
      <c r="AN21" s="209"/>
      <c r="AO21" s="187"/>
      <c r="AP21" s="209"/>
      <c r="AQ21" s="209"/>
      <c r="AR21" s="209"/>
      <c r="AS21" s="209"/>
      <c r="AT21" s="209"/>
      <c r="AU21" s="209"/>
      <c r="AV21" s="209"/>
      <c r="AW21" s="209"/>
      <c r="AX21" s="209"/>
      <c r="AY21" s="209"/>
      <c r="AZ21" s="209"/>
      <c r="BA21" s="209"/>
      <c r="BB21" s="209"/>
      <c r="BC21" s="209"/>
      <c r="BD21" s="209"/>
      <c r="BE21" s="209"/>
      <c r="BF21" s="209"/>
      <c r="BG21" s="209"/>
      <c r="BH21" s="209"/>
      <c r="BI21" s="209"/>
      <c r="BJ21" s="209"/>
      <c r="BK21" s="209"/>
      <c r="BL21" s="209"/>
      <c r="BM21" s="209"/>
      <c r="BN21" s="209"/>
      <c r="BO21" s="209"/>
      <c r="BP21" s="209"/>
      <c r="BQ21" s="209"/>
      <c r="BR21" s="209"/>
      <c r="BS21" s="209"/>
      <c r="BT21" s="209"/>
      <c r="BU21" s="209"/>
      <c r="BV21" s="209"/>
      <c r="BW21" s="209"/>
      <c r="BX21" s="209"/>
      <c r="BY21" s="209"/>
      <c r="BZ21" s="209"/>
      <c r="CA21" s="209"/>
      <c r="CB21" s="209"/>
      <c r="CC21" s="209"/>
      <c r="CD21" s="209"/>
      <c r="CE21" s="209"/>
      <c r="CF21" s="209"/>
      <c r="CG21" s="209"/>
      <c r="CH21" s="209"/>
      <c r="CI21" s="209"/>
      <c r="CJ21" s="209"/>
      <c r="CK21" s="209"/>
      <c r="CL21" s="209"/>
      <c r="CM21" s="209"/>
      <c r="CN21" s="209"/>
      <c r="CO21" s="209"/>
      <c r="CP21" s="209"/>
      <c r="CQ21" s="209"/>
      <c r="CR21" s="209"/>
      <c r="CS21" s="209"/>
      <c r="CT21" s="209"/>
      <c r="CU21" s="209"/>
      <c r="CV21" s="209"/>
      <c r="CW21" s="209"/>
      <c r="CX21" s="209"/>
      <c r="CY21" s="209"/>
      <c r="CZ21" s="209"/>
      <c r="DA21" s="209"/>
      <c r="DB21" s="209"/>
      <c r="DC21" s="209"/>
      <c r="DD21" s="209"/>
      <c r="DE21" s="209"/>
      <c r="DF21" s="209"/>
      <c r="DG21" s="209"/>
      <c r="DH21" s="209"/>
      <c r="DI21" s="209"/>
      <c r="DJ21" s="209"/>
      <c r="DK21" s="209"/>
      <c r="DL21" s="209"/>
      <c r="DM21" s="209"/>
      <c r="DN21" s="209"/>
      <c r="DO21" s="209"/>
      <c r="DP21" s="209"/>
      <c r="DQ21" s="209"/>
      <c r="DR21" s="209"/>
      <c r="DS21" s="209"/>
      <c r="DT21" s="209"/>
      <c r="DU21" s="209"/>
      <c r="DV21" s="209"/>
      <c r="DW21" s="209"/>
      <c r="DX21" s="209"/>
      <c r="DY21" s="209"/>
      <c r="DZ21" s="209"/>
      <c r="EA21" s="209"/>
      <c r="EB21" s="209"/>
      <c r="EC21" s="209"/>
      <c r="ED21" s="209"/>
      <c r="EE21" s="209"/>
      <c r="EF21" s="209"/>
      <c r="EG21" s="209"/>
      <c r="EH21" s="209"/>
      <c r="EI21" s="209"/>
      <c r="EJ21" s="209"/>
      <c r="EK21" s="209"/>
      <c r="EL21" s="209"/>
      <c r="EM21" s="209"/>
      <c r="EN21" s="209"/>
      <c r="EO21" s="209"/>
      <c r="EP21" s="209"/>
      <c r="EQ21" s="209"/>
      <c r="ER21" s="209"/>
      <c r="ES21" s="209"/>
      <c r="ET21" s="209"/>
      <c r="EU21" s="209"/>
      <c r="EV21" s="209"/>
      <c r="EW21" s="209"/>
      <c r="EX21" s="209"/>
      <c r="EY21" s="209"/>
      <c r="EZ21" s="209"/>
      <c r="FA21" s="209"/>
      <c r="FB21" s="209"/>
      <c r="FC21" s="209"/>
      <c r="FD21" s="209"/>
      <c r="FE21" s="209"/>
      <c r="FF21" s="209"/>
      <c r="FG21" s="209"/>
      <c r="FH21" s="209"/>
      <c r="FI21" s="209"/>
      <c r="FJ21" s="209"/>
      <c r="FK21" s="209"/>
      <c r="FL21" s="209"/>
      <c r="FM21" s="209"/>
      <c r="FN21" s="209"/>
      <c r="FO21" s="209"/>
      <c r="FP21" s="209"/>
      <c r="FQ21" s="209"/>
      <c r="FR21" s="209"/>
      <c r="FS21" s="209"/>
      <c r="FT21" s="209"/>
      <c r="FU21" s="209"/>
      <c r="FV21" s="209"/>
      <c r="FW21" s="209"/>
      <c r="FX21" s="209"/>
      <c r="FY21" s="209"/>
      <c r="FZ21" s="209"/>
      <c r="GA21" s="209"/>
      <c r="GB21" s="209"/>
      <c r="GC21" s="209"/>
      <c r="GD21" s="209"/>
      <c r="GE21" s="209"/>
      <c r="GF21" s="209"/>
      <c r="GG21" s="209"/>
      <c r="GH21" s="209"/>
      <c r="GI21" s="209"/>
      <c r="GJ21" s="209"/>
      <c r="GK21" s="209"/>
      <c r="GL21" s="209"/>
      <c r="GM21" s="209"/>
      <c r="GN21" s="209"/>
      <c r="GO21" s="209"/>
      <c r="GP21" s="209"/>
      <c r="GQ21" s="209"/>
      <c r="GR21" s="209"/>
      <c r="GS21" s="209"/>
      <c r="GT21" s="209"/>
      <c r="GU21" s="209"/>
      <c r="GV21" s="209"/>
      <c r="GW21" s="209"/>
      <c r="GX21" s="209"/>
      <c r="GY21" s="209"/>
      <c r="GZ21" s="209"/>
      <c r="HA21" s="209"/>
      <c r="HB21" s="209"/>
      <c r="HC21" s="209"/>
      <c r="HD21" s="209"/>
      <c r="HE21" s="209"/>
      <c r="HF21" s="209"/>
      <c r="HG21" s="209"/>
      <c r="HH21" s="209"/>
      <c r="HI21" s="209"/>
      <c r="HJ21" s="209"/>
      <c r="HK21" s="209"/>
      <c r="HL21" s="209"/>
      <c r="HM21" s="209"/>
      <c r="HN21" s="209"/>
      <c r="HO21" s="209"/>
      <c r="HP21" s="209"/>
      <c r="HQ21" s="209"/>
      <c r="HR21" s="209"/>
      <c r="HS21" s="209"/>
      <c r="HT21" s="209"/>
      <c r="HU21" s="209"/>
      <c r="HV21" s="209"/>
      <c r="HW21" s="209"/>
      <c r="HX21" s="209"/>
      <c r="HY21" s="209"/>
      <c r="HZ21" s="209"/>
      <c r="IA21" s="209"/>
      <c r="IB21" s="209"/>
      <c r="IC21" s="209"/>
      <c r="ID21" s="209"/>
      <c r="IE21" s="209"/>
      <c r="IF21" s="209"/>
      <c r="IG21" s="209"/>
      <c r="IH21" s="209"/>
      <c r="II21" s="209"/>
      <c r="IJ21" s="209"/>
      <c r="IK21" s="209"/>
      <c r="IL21" s="209"/>
      <c r="IM21" s="209"/>
      <c r="IN21" s="209"/>
      <c r="IO21" s="209"/>
      <c r="IP21" s="209"/>
      <c r="IQ21" s="209"/>
      <c r="IR21" s="209"/>
      <c r="IS21" s="209"/>
      <c r="IT21" s="209"/>
      <c r="IU21" s="209"/>
      <c r="IV21" s="209"/>
      <c r="IW21" s="209"/>
      <c r="IX21" s="209"/>
    </row>
    <row r="22" spans="1:258" s="210" customFormat="1" ht="21" customHeight="1">
      <c r="A22" s="204"/>
      <c r="B22" s="521"/>
      <c r="C22" s="186"/>
      <c r="D22" s="186"/>
      <c r="E22" s="67"/>
      <c r="F22" s="67"/>
      <c r="G22" s="67"/>
      <c r="H22" s="67"/>
      <c r="I22" s="4"/>
      <c r="J22" s="205"/>
      <c r="K22" s="206"/>
      <c r="L22" s="206"/>
      <c r="M22" s="207"/>
      <c r="N22" s="208"/>
      <c r="O22" s="208"/>
      <c r="P22" s="208"/>
      <c r="Q22" s="207"/>
      <c r="R22" s="207"/>
      <c r="S22" s="207"/>
      <c r="T22" s="207"/>
      <c r="U22" s="208"/>
      <c r="V22" s="208"/>
      <c r="W22" s="208"/>
      <c r="X22" s="208"/>
      <c r="Y22" s="208"/>
      <c r="Z22" s="208"/>
      <c r="AA22" s="208"/>
      <c r="AB22" s="209"/>
      <c r="AC22" s="209"/>
      <c r="AD22" s="209"/>
      <c r="AE22" s="209"/>
      <c r="AF22" s="209"/>
      <c r="AG22" s="209"/>
      <c r="AH22" s="209"/>
      <c r="AI22" s="209"/>
      <c r="AJ22" s="209"/>
      <c r="AK22" s="209"/>
      <c r="AL22" s="209"/>
      <c r="AM22" s="209"/>
      <c r="AN22" s="209"/>
      <c r="AO22" s="187"/>
      <c r="AP22" s="209"/>
      <c r="AQ22" s="209"/>
      <c r="AR22" s="209"/>
      <c r="AS22" s="209"/>
      <c r="AT22" s="209"/>
      <c r="AU22" s="209"/>
      <c r="AV22" s="209"/>
      <c r="AW22" s="209"/>
      <c r="AX22" s="209"/>
      <c r="AY22" s="209"/>
      <c r="AZ22" s="209"/>
      <c r="BA22" s="209"/>
      <c r="BB22" s="209"/>
      <c r="BC22" s="209"/>
      <c r="BD22" s="209"/>
      <c r="BE22" s="209"/>
      <c r="BF22" s="209"/>
      <c r="BG22" s="209"/>
      <c r="BH22" s="209"/>
      <c r="BI22" s="209"/>
      <c r="BJ22" s="209"/>
      <c r="BK22" s="209"/>
      <c r="BL22" s="209"/>
      <c r="BM22" s="209"/>
      <c r="BN22" s="209"/>
      <c r="BO22" s="209"/>
      <c r="BP22" s="209"/>
      <c r="BQ22" s="209"/>
      <c r="BR22" s="209"/>
      <c r="BS22" s="209"/>
      <c r="BT22" s="209"/>
      <c r="BU22" s="209"/>
      <c r="BV22" s="209"/>
      <c r="BW22" s="209"/>
      <c r="BX22" s="209"/>
      <c r="BY22" s="209"/>
      <c r="BZ22" s="209"/>
      <c r="CA22" s="209"/>
      <c r="CB22" s="209"/>
      <c r="CC22" s="209"/>
      <c r="CD22" s="209"/>
      <c r="CE22" s="209"/>
      <c r="CF22" s="209"/>
      <c r="CG22" s="209"/>
      <c r="CH22" s="209"/>
      <c r="CI22" s="209"/>
      <c r="CJ22" s="209"/>
      <c r="CK22" s="209"/>
      <c r="CL22" s="209"/>
      <c r="CM22" s="209"/>
      <c r="CN22" s="209"/>
      <c r="CO22" s="209"/>
      <c r="CP22" s="209"/>
      <c r="CQ22" s="209"/>
      <c r="CR22" s="209"/>
      <c r="CS22" s="209"/>
      <c r="CT22" s="209"/>
      <c r="CU22" s="209"/>
      <c r="CV22" s="209"/>
      <c r="CW22" s="209"/>
      <c r="CX22" s="209"/>
      <c r="CY22" s="209"/>
      <c r="CZ22" s="209"/>
      <c r="DA22" s="209"/>
      <c r="DB22" s="209"/>
      <c r="DC22" s="209"/>
      <c r="DD22" s="209"/>
      <c r="DE22" s="209"/>
      <c r="DF22" s="209"/>
      <c r="DG22" s="209"/>
      <c r="DH22" s="209"/>
      <c r="DI22" s="209"/>
      <c r="DJ22" s="209"/>
      <c r="DK22" s="209"/>
      <c r="DL22" s="209"/>
      <c r="DM22" s="209"/>
      <c r="DN22" s="209"/>
      <c r="DO22" s="209"/>
      <c r="DP22" s="209"/>
      <c r="DQ22" s="209"/>
      <c r="DR22" s="209"/>
      <c r="DS22" s="209"/>
      <c r="DT22" s="209"/>
      <c r="DU22" s="209"/>
      <c r="DV22" s="209"/>
      <c r="DW22" s="209"/>
      <c r="DX22" s="209"/>
      <c r="DY22" s="209"/>
      <c r="DZ22" s="209"/>
      <c r="EA22" s="209"/>
      <c r="EB22" s="209"/>
      <c r="EC22" s="209"/>
      <c r="ED22" s="209"/>
      <c r="EE22" s="209"/>
      <c r="EF22" s="209"/>
      <c r="EG22" s="209"/>
      <c r="EH22" s="209"/>
      <c r="EI22" s="209"/>
      <c r="EJ22" s="209"/>
      <c r="EK22" s="209"/>
      <c r="EL22" s="209"/>
      <c r="EM22" s="209"/>
      <c r="EN22" s="209"/>
      <c r="EO22" s="209"/>
      <c r="EP22" s="209"/>
      <c r="EQ22" s="209"/>
      <c r="ER22" s="209"/>
      <c r="ES22" s="209"/>
      <c r="ET22" s="209"/>
      <c r="EU22" s="209"/>
      <c r="EV22" s="209"/>
      <c r="EW22" s="209"/>
      <c r="EX22" s="209"/>
      <c r="EY22" s="209"/>
      <c r="EZ22" s="209"/>
      <c r="FA22" s="209"/>
      <c r="FB22" s="209"/>
      <c r="FC22" s="209"/>
      <c r="FD22" s="209"/>
      <c r="FE22" s="209"/>
      <c r="FF22" s="209"/>
      <c r="FG22" s="209"/>
      <c r="FH22" s="209"/>
      <c r="FI22" s="209"/>
      <c r="FJ22" s="209"/>
      <c r="FK22" s="209"/>
      <c r="FL22" s="209"/>
      <c r="FM22" s="209"/>
      <c r="FN22" s="209"/>
      <c r="FO22" s="209"/>
      <c r="FP22" s="209"/>
      <c r="FQ22" s="209"/>
      <c r="FR22" s="209"/>
      <c r="FS22" s="209"/>
      <c r="FT22" s="209"/>
      <c r="FU22" s="209"/>
      <c r="FV22" s="209"/>
      <c r="FW22" s="209"/>
      <c r="FX22" s="209"/>
      <c r="FY22" s="209"/>
      <c r="FZ22" s="209"/>
      <c r="GA22" s="209"/>
      <c r="GB22" s="209"/>
      <c r="GC22" s="209"/>
      <c r="GD22" s="209"/>
      <c r="GE22" s="209"/>
      <c r="GF22" s="209"/>
      <c r="GG22" s="209"/>
      <c r="GH22" s="209"/>
      <c r="GI22" s="209"/>
      <c r="GJ22" s="209"/>
      <c r="GK22" s="209"/>
      <c r="GL22" s="209"/>
      <c r="GM22" s="209"/>
      <c r="GN22" s="209"/>
      <c r="GO22" s="209"/>
      <c r="GP22" s="209"/>
      <c r="GQ22" s="209"/>
      <c r="GR22" s="209"/>
      <c r="GS22" s="209"/>
      <c r="GT22" s="209"/>
      <c r="GU22" s="209"/>
      <c r="GV22" s="209"/>
      <c r="GW22" s="209"/>
      <c r="GX22" s="209"/>
      <c r="GY22" s="209"/>
      <c r="GZ22" s="209"/>
      <c r="HA22" s="209"/>
      <c r="HB22" s="209"/>
      <c r="HC22" s="209"/>
      <c r="HD22" s="209"/>
      <c r="HE22" s="209"/>
      <c r="HF22" s="209"/>
      <c r="HG22" s="209"/>
      <c r="HH22" s="209"/>
      <c r="HI22" s="209"/>
      <c r="HJ22" s="209"/>
      <c r="HK22" s="209"/>
      <c r="HL22" s="209"/>
      <c r="HM22" s="209"/>
      <c r="HN22" s="209"/>
      <c r="HO22" s="209"/>
      <c r="HP22" s="209"/>
      <c r="HQ22" s="209"/>
      <c r="HR22" s="209"/>
      <c r="HS22" s="209"/>
      <c r="HT22" s="209"/>
      <c r="HU22" s="209"/>
      <c r="HV22" s="209"/>
      <c r="HW22" s="209"/>
      <c r="HX22" s="209"/>
      <c r="HY22" s="209"/>
      <c r="HZ22" s="209"/>
      <c r="IA22" s="209"/>
      <c r="IB22" s="209"/>
      <c r="IC22" s="209"/>
      <c r="ID22" s="209"/>
      <c r="IE22" s="209"/>
      <c r="IF22" s="209"/>
      <c r="IG22" s="209"/>
      <c r="IH22" s="209"/>
      <c r="II22" s="209"/>
      <c r="IJ22" s="209"/>
      <c r="IK22" s="209"/>
      <c r="IL22" s="209"/>
      <c r="IM22" s="209"/>
      <c r="IN22" s="209"/>
      <c r="IO22" s="209"/>
      <c r="IP22" s="209"/>
      <c r="IQ22" s="209"/>
      <c r="IR22" s="209"/>
      <c r="IS22" s="209"/>
      <c r="IT22" s="209"/>
      <c r="IU22" s="209"/>
      <c r="IV22" s="209"/>
      <c r="IW22" s="209"/>
      <c r="IX22" s="209"/>
    </row>
    <row r="23" spans="1:258" s="210" customFormat="1" ht="21" customHeight="1" thickBot="1">
      <c r="A23" s="204"/>
      <c r="B23" s="185"/>
      <c r="C23" s="186"/>
      <c r="D23" s="186"/>
      <c r="E23" s="67"/>
      <c r="F23" s="67"/>
      <c r="G23" s="67"/>
      <c r="H23" s="67"/>
      <c r="I23" s="4"/>
      <c r="J23" s="205"/>
      <c r="K23" s="206"/>
      <c r="L23" s="206"/>
      <c r="M23" s="207"/>
      <c r="N23" s="208"/>
      <c r="O23" s="208"/>
      <c r="P23" s="208"/>
      <c r="Q23" s="207"/>
      <c r="R23" s="207"/>
      <c r="S23" s="207"/>
      <c r="T23" s="207"/>
      <c r="U23" s="208"/>
      <c r="V23" s="208"/>
      <c r="W23" s="208"/>
      <c r="X23" s="208"/>
      <c r="Y23" s="208"/>
      <c r="Z23" s="208"/>
      <c r="AA23" s="208"/>
      <c r="AB23" s="209"/>
      <c r="AC23" s="209"/>
      <c r="AD23" s="209"/>
      <c r="AE23" s="209"/>
      <c r="AF23" s="209"/>
      <c r="AG23" s="209"/>
      <c r="AH23" s="209"/>
      <c r="AI23" s="209"/>
      <c r="AJ23" s="209"/>
      <c r="AK23" s="209"/>
      <c r="AL23" s="209"/>
      <c r="AM23" s="209"/>
      <c r="AN23" s="209"/>
      <c r="AO23" s="187"/>
      <c r="AP23" s="209"/>
      <c r="AQ23" s="209"/>
      <c r="AR23" s="209"/>
      <c r="AS23" s="209"/>
      <c r="AT23" s="209"/>
      <c r="AU23" s="209"/>
      <c r="AV23" s="209"/>
      <c r="AW23" s="209"/>
      <c r="AX23" s="209"/>
      <c r="AY23" s="209"/>
      <c r="AZ23" s="209"/>
      <c r="BA23" s="209"/>
      <c r="BB23" s="209"/>
      <c r="BC23" s="209"/>
      <c r="BD23" s="209"/>
      <c r="BE23" s="209"/>
      <c r="BF23" s="209"/>
      <c r="BG23" s="209"/>
      <c r="BH23" s="209"/>
      <c r="BI23" s="209"/>
      <c r="BJ23" s="209"/>
      <c r="BK23" s="209"/>
      <c r="BL23" s="209"/>
      <c r="BM23" s="209"/>
      <c r="BN23" s="209"/>
      <c r="BO23" s="209"/>
      <c r="BP23" s="209"/>
      <c r="BQ23" s="209"/>
      <c r="BR23" s="209"/>
      <c r="BS23" s="209"/>
      <c r="BT23" s="209"/>
      <c r="BU23" s="209"/>
      <c r="BV23" s="209"/>
      <c r="BW23" s="209"/>
      <c r="BX23" s="209"/>
      <c r="BY23" s="209"/>
      <c r="BZ23" s="209"/>
      <c r="CA23" s="209"/>
      <c r="CB23" s="209"/>
      <c r="CC23" s="209"/>
      <c r="CD23" s="209"/>
      <c r="CE23" s="209"/>
      <c r="CF23" s="209"/>
      <c r="CG23" s="209"/>
      <c r="CH23" s="209"/>
      <c r="CI23" s="209"/>
      <c r="CJ23" s="209"/>
      <c r="CK23" s="209"/>
      <c r="CL23" s="209"/>
      <c r="CM23" s="209"/>
      <c r="CN23" s="209"/>
      <c r="CO23" s="209"/>
      <c r="CP23" s="209"/>
      <c r="CQ23" s="209"/>
      <c r="CR23" s="209"/>
      <c r="CS23" s="209"/>
      <c r="CT23" s="209"/>
      <c r="CU23" s="209"/>
      <c r="CV23" s="209"/>
      <c r="CW23" s="209"/>
      <c r="CX23" s="209"/>
      <c r="CY23" s="209"/>
      <c r="CZ23" s="209"/>
      <c r="DA23" s="209"/>
      <c r="DB23" s="209"/>
      <c r="DC23" s="209"/>
      <c r="DD23" s="209"/>
      <c r="DE23" s="209"/>
      <c r="DF23" s="209"/>
      <c r="DG23" s="209"/>
      <c r="DH23" s="209"/>
      <c r="DI23" s="209"/>
      <c r="DJ23" s="209"/>
      <c r="DK23" s="209"/>
      <c r="DL23" s="209"/>
      <c r="DM23" s="209"/>
      <c r="DN23" s="209"/>
      <c r="DO23" s="209"/>
      <c r="DP23" s="209"/>
      <c r="DQ23" s="209"/>
      <c r="DR23" s="209"/>
      <c r="DS23" s="209"/>
      <c r="DT23" s="209"/>
      <c r="DU23" s="209"/>
      <c r="DV23" s="209"/>
      <c r="DW23" s="209"/>
      <c r="DX23" s="209"/>
      <c r="DY23" s="209"/>
      <c r="DZ23" s="209"/>
      <c r="EA23" s="209"/>
      <c r="EB23" s="209"/>
      <c r="EC23" s="209"/>
      <c r="ED23" s="209"/>
      <c r="EE23" s="209"/>
      <c r="EF23" s="209"/>
      <c r="EG23" s="209"/>
      <c r="EH23" s="209"/>
      <c r="EI23" s="209"/>
      <c r="EJ23" s="209"/>
      <c r="EK23" s="209"/>
      <c r="EL23" s="209"/>
      <c r="EM23" s="209"/>
      <c r="EN23" s="209"/>
      <c r="EO23" s="209"/>
      <c r="EP23" s="209"/>
      <c r="EQ23" s="209"/>
      <c r="ER23" s="209"/>
      <c r="ES23" s="209"/>
      <c r="ET23" s="209"/>
      <c r="EU23" s="209"/>
      <c r="EV23" s="209"/>
      <c r="EW23" s="209"/>
      <c r="EX23" s="209"/>
      <c r="EY23" s="209"/>
      <c r="EZ23" s="209"/>
      <c r="FA23" s="209"/>
      <c r="FB23" s="209"/>
      <c r="FC23" s="209"/>
      <c r="FD23" s="209"/>
      <c r="FE23" s="209"/>
      <c r="FF23" s="209"/>
      <c r="FG23" s="209"/>
      <c r="FH23" s="209"/>
      <c r="FI23" s="209"/>
      <c r="FJ23" s="209"/>
      <c r="FK23" s="209"/>
      <c r="FL23" s="209"/>
      <c r="FM23" s="209"/>
      <c r="FN23" s="209"/>
      <c r="FO23" s="209"/>
      <c r="FP23" s="209"/>
      <c r="FQ23" s="209"/>
      <c r="FR23" s="209"/>
      <c r="FS23" s="209"/>
      <c r="FT23" s="209"/>
      <c r="FU23" s="209"/>
      <c r="FV23" s="209"/>
      <c r="FW23" s="209"/>
      <c r="FX23" s="209"/>
      <c r="FY23" s="209"/>
      <c r="FZ23" s="209"/>
      <c r="GA23" s="209"/>
      <c r="GB23" s="209"/>
      <c r="GC23" s="209"/>
      <c r="GD23" s="209"/>
      <c r="GE23" s="209"/>
      <c r="GF23" s="209"/>
      <c r="GG23" s="209"/>
      <c r="GH23" s="209"/>
      <c r="GI23" s="209"/>
      <c r="GJ23" s="209"/>
      <c r="GK23" s="209"/>
      <c r="GL23" s="209"/>
      <c r="GM23" s="209"/>
      <c r="GN23" s="209"/>
      <c r="GO23" s="209"/>
      <c r="GP23" s="209"/>
      <c r="GQ23" s="209"/>
      <c r="GR23" s="209"/>
      <c r="GS23" s="209"/>
      <c r="GT23" s="209"/>
      <c r="GU23" s="209"/>
      <c r="GV23" s="209"/>
      <c r="GW23" s="209"/>
      <c r="GX23" s="209"/>
      <c r="GY23" s="209"/>
      <c r="GZ23" s="209"/>
      <c r="HA23" s="209"/>
      <c r="HB23" s="209"/>
      <c r="HC23" s="209"/>
      <c r="HD23" s="209"/>
      <c r="HE23" s="209"/>
      <c r="HF23" s="209"/>
      <c r="HG23" s="209"/>
      <c r="HH23" s="209"/>
      <c r="HI23" s="209"/>
      <c r="HJ23" s="209"/>
      <c r="HK23" s="209"/>
      <c r="HL23" s="209"/>
      <c r="HM23" s="209"/>
      <c r="HN23" s="209"/>
      <c r="HO23" s="209"/>
      <c r="HP23" s="209"/>
      <c r="HQ23" s="209"/>
      <c r="HR23" s="209"/>
      <c r="HS23" s="209"/>
      <c r="HT23" s="209"/>
      <c r="HU23" s="209"/>
      <c r="HV23" s="209"/>
      <c r="HW23" s="209"/>
      <c r="HX23" s="209"/>
      <c r="HY23" s="209"/>
      <c r="HZ23" s="209"/>
      <c r="IA23" s="209"/>
      <c r="IB23" s="209"/>
      <c r="IC23" s="209"/>
      <c r="ID23" s="209"/>
      <c r="IE23" s="209"/>
      <c r="IF23" s="209"/>
      <c r="IG23" s="209"/>
      <c r="IH23" s="209"/>
      <c r="II23" s="209"/>
      <c r="IJ23" s="209"/>
      <c r="IK23" s="209"/>
      <c r="IL23" s="209"/>
      <c r="IM23" s="209"/>
      <c r="IN23" s="209"/>
      <c r="IO23" s="209"/>
      <c r="IP23" s="209"/>
      <c r="IQ23" s="209"/>
      <c r="IR23" s="209"/>
      <c r="IS23" s="209"/>
      <c r="IT23" s="209"/>
      <c r="IU23" s="209"/>
      <c r="IV23" s="209"/>
      <c r="IW23" s="209"/>
      <c r="IX23" s="209"/>
    </row>
    <row r="24" spans="1:258" s="210" customFormat="1" ht="21" customHeight="1" thickTop="1">
      <c r="A24" s="422"/>
      <c r="B24" s="423" t="s">
        <v>654</v>
      </c>
      <c r="C24" s="424"/>
      <c r="D24" s="424"/>
      <c r="E24" s="425"/>
      <c r="F24" s="425"/>
      <c r="G24" s="425"/>
      <c r="H24" s="425"/>
      <c r="I24" s="424"/>
      <c r="J24" s="205"/>
      <c r="K24" s="206"/>
      <c r="L24" s="206"/>
      <c r="M24" s="207"/>
      <c r="N24" s="208"/>
      <c r="O24" s="208"/>
      <c r="P24" s="208"/>
      <c r="Q24" s="207"/>
      <c r="R24" s="207"/>
      <c r="S24" s="207"/>
      <c r="T24" s="207"/>
      <c r="U24" s="208"/>
      <c r="V24" s="208"/>
      <c r="W24" s="208"/>
      <c r="X24" s="208"/>
      <c r="Y24" s="208"/>
      <c r="Z24" s="208"/>
      <c r="AA24" s="208"/>
      <c r="AB24" s="209"/>
      <c r="AC24" s="209"/>
      <c r="AD24" s="209"/>
      <c r="AE24" s="209"/>
      <c r="AF24" s="209"/>
      <c r="AG24" s="209"/>
      <c r="AH24" s="209"/>
      <c r="AI24" s="209"/>
      <c r="AJ24" s="209"/>
      <c r="AK24" s="209"/>
      <c r="AL24" s="209"/>
      <c r="AM24" s="209"/>
      <c r="AN24" s="209"/>
      <c r="AO24" s="187"/>
      <c r="AP24" s="209"/>
      <c r="AQ24" s="209"/>
      <c r="AR24" s="209"/>
      <c r="AS24" s="209"/>
      <c r="AT24" s="209"/>
      <c r="AU24" s="209"/>
      <c r="AV24" s="209"/>
      <c r="AW24" s="209"/>
      <c r="AX24" s="209"/>
      <c r="AY24" s="209"/>
      <c r="AZ24" s="209"/>
      <c r="BA24" s="209"/>
      <c r="BB24" s="209"/>
      <c r="BC24" s="209"/>
      <c r="BD24" s="209"/>
      <c r="BE24" s="209"/>
      <c r="BF24" s="209"/>
      <c r="BG24" s="209"/>
      <c r="BH24" s="209"/>
      <c r="BI24" s="209"/>
      <c r="BJ24" s="209"/>
      <c r="BK24" s="209"/>
      <c r="BL24" s="209"/>
      <c r="BM24" s="209"/>
      <c r="BN24" s="209"/>
      <c r="BO24" s="209"/>
      <c r="BP24" s="209"/>
      <c r="BQ24" s="209"/>
      <c r="BR24" s="209"/>
      <c r="BS24" s="209"/>
      <c r="BT24" s="209"/>
      <c r="BU24" s="209"/>
      <c r="BV24" s="209"/>
      <c r="BW24" s="209"/>
      <c r="BX24" s="209"/>
      <c r="BY24" s="209"/>
      <c r="BZ24" s="209"/>
      <c r="CA24" s="209"/>
      <c r="CB24" s="209"/>
      <c r="CC24" s="209"/>
      <c r="CD24" s="209"/>
      <c r="CE24" s="209"/>
      <c r="CF24" s="209"/>
      <c r="CG24" s="209"/>
      <c r="CH24" s="209"/>
      <c r="CI24" s="209"/>
      <c r="CJ24" s="209"/>
      <c r="CK24" s="209"/>
      <c r="CL24" s="209"/>
      <c r="CM24" s="209"/>
      <c r="CN24" s="209"/>
      <c r="CO24" s="209"/>
      <c r="CP24" s="209"/>
      <c r="CQ24" s="209"/>
      <c r="CR24" s="209"/>
      <c r="CS24" s="209"/>
      <c r="CT24" s="209"/>
      <c r="CU24" s="209"/>
      <c r="CV24" s="209"/>
      <c r="CW24" s="209"/>
      <c r="CX24" s="209"/>
      <c r="CY24" s="209"/>
      <c r="CZ24" s="209"/>
      <c r="DA24" s="209"/>
      <c r="DB24" s="209"/>
      <c r="DC24" s="209"/>
      <c r="DD24" s="209"/>
      <c r="DE24" s="209"/>
      <c r="DF24" s="209"/>
      <c r="DG24" s="209"/>
      <c r="DH24" s="209"/>
      <c r="DI24" s="209"/>
      <c r="DJ24" s="209"/>
      <c r="DK24" s="209"/>
      <c r="DL24" s="209"/>
      <c r="DM24" s="209"/>
      <c r="DN24" s="209"/>
      <c r="DO24" s="209"/>
      <c r="DP24" s="209"/>
      <c r="DQ24" s="209"/>
      <c r="DR24" s="209"/>
      <c r="DS24" s="209"/>
      <c r="DT24" s="209"/>
      <c r="DU24" s="209"/>
      <c r="DV24" s="209"/>
      <c r="DW24" s="209"/>
      <c r="DX24" s="209"/>
      <c r="DY24" s="209"/>
      <c r="DZ24" s="209"/>
      <c r="EA24" s="209"/>
      <c r="EB24" s="209"/>
      <c r="EC24" s="209"/>
      <c r="ED24" s="209"/>
      <c r="EE24" s="209"/>
      <c r="EF24" s="209"/>
      <c r="EG24" s="209"/>
      <c r="EH24" s="209"/>
      <c r="EI24" s="209"/>
      <c r="EJ24" s="209"/>
      <c r="EK24" s="209"/>
      <c r="EL24" s="209"/>
      <c r="EM24" s="209"/>
      <c r="EN24" s="209"/>
      <c r="EO24" s="209"/>
      <c r="EP24" s="209"/>
      <c r="EQ24" s="209"/>
      <c r="ER24" s="209"/>
      <c r="ES24" s="209"/>
      <c r="ET24" s="209"/>
      <c r="EU24" s="209"/>
      <c r="EV24" s="209"/>
      <c r="EW24" s="209"/>
      <c r="EX24" s="209"/>
      <c r="EY24" s="209"/>
      <c r="EZ24" s="209"/>
      <c r="FA24" s="209"/>
      <c r="FB24" s="209"/>
      <c r="FC24" s="209"/>
      <c r="FD24" s="209"/>
      <c r="FE24" s="209"/>
      <c r="FF24" s="209"/>
      <c r="FG24" s="209"/>
      <c r="FH24" s="209"/>
      <c r="FI24" s="209"/>
      <c r="FJ24" s="209"/>
      <c r="FK24" s="209"/>
      <c r="FL24" s="209"/>
      <c r="FM24" s="209"/>
      <c r="FN24" s="209"/>
      <c r="FO24" s="209"/>
      <c r="FP24" s="209"/>
      <c r="FQ24" s="209"/>
      <c r="FR24" s="209"/>
      <c r="FS24" s="209"/>
      <c r="FT24" s="209"/>
      <c r="FU24" s="209"/>
      <c r="FV24" s="209"/>
      <c r="FW24" s="209"/>
      <c r="FX24" s="209"/>
      <c r="FY24" s="209"/>
      <c r="FZ24" s="209"/>
      <c r="GA24" s="209"/>
      <c r="GB24" s="209"/>
      <c r="GC24" s="209"/>
      <c r="GD24" s="209"/>
      <c r="GE24" s="209"/>
      <c r="GF24" s="209"/>
      <c r="GG24" s="209"/>
      <c r="GH24" s="209"/>
      <c r="GI24" s="209"/>
      <c r="GJ24" s="209"/>
      <c r="GK24" s="209"/>
      <c r="GL24" s="209"/>
      <c r="GM24" s="209"/>
      <c r="GN24" s="209"/>
      <c r="GO24" s="209"/>
      <c r="GP24" s="209"/>
      <c r="GQ24" s="209"/>
      <c r="GR24" s="209"/>
      <c r="GS24" s="209"/>
      <c r="GT24" s="209"/>
      <c r="GU24" s="209"/>
      <c r="GV24" s="209"/>
      <c r="GW24" s="209"/>
      <c r="GX24" s="209"/>
      <c r="GY24" s="209"/>
      <c r="GZ24" s="209"/>
      <c r="HA24" s="209"/>
      <c r="HB24" s="209"/>
      <c r="HC24" s="209"/>
      <c r="HD24" s="209"/>
      <c r="HE24" s="209"/>
      <c r="HF24" s="209"/>
      <c r="HG24" s="209"/>
      <c r="HH24" s="209"/>
      <c r="HI24" s="209"/>
      <c r="HJ24" s="209"/>
      <c r="HK24" s="209"/>
      <c r="HL24" s="209"/>
      <c r="HM24" s="209"/>
      <c r="HN24" s="209"/>
      <c r="HO24" s="209"/>
      <c r="HP24" s="209"/>
      <c r="HQ24" s="209"/>
      <c r="HR24" s="209"/>
      <c r="HS24" s="209"/>
      <c r="HT24" s="209"/>
      <c r="HU24" s="209"/>
      <c r="HV24" s="209"/>
      <c r="HW24" s="209"/>
      <c r="HX24" s="209"/>
      <c r="HY24" s="209"/>
      <c r="HZ24" s="209"/>
      <c r="IA24" s="209"/>
      <c r="IB24" s="209"/>
      <c r="IC24" s="209"/>
      <c r="ID24" s="209"/>
      <c r="IE24" s="209"/>
      <c r="IF24" s="209"/>
      <c r="IG24" s="209"/>
      <c r="IH24" s="209"/>
      <c r="II24" s="209"/>
      <c r="IJ24" s="209"/>
      <c r="IK24" s="209"/>
      <c r="IL24" s="209"/>
      <c r="IM24" s="209"/>
      <c r="IN24" s="209"/>
      <c r="IO24" s="209"/>
      <c r="IP24" s="209"/>
      <c r="IQ24" s="209"/>
      <c r="IR24" s="209"/>
      <c r="IS24" s="209"/>
      <c r="IT24" s="209"/>
      <c r="IU24" s="209"/>
      <c r="IV24" s="209"/>
      <c r="IW24" s="209"/>
      <c r="IX24" s="209"/>
    </row>
    <row r="25" spans="1:258" s="210" customFormat="1" ht="21" customHeight="1">
      <c r="A25" s="204"/>
      <c r="B25" s="180"/>
      <c r="C25" s="186"/>
      <c r="D25" s="186"/>
      <c r="E25" s="67"/>
      <c r="F25" s="67"/>
      <c r="G25" s="67"/>
      <c r="H25" s="67"/>
      <c r="I25" s="4"/>
      <c r="J25" s="205"/>
      <c r="K25" s="206"/>
      <c r="L25" s="206"/>
      <c r="M25" s="207"/>
      <c r="N25" s="208"/>
      <c r="O25" s="208"/>
      <c r="P25" s="208"/>
      <c r="Q25" s="207"/>
      <c r="R25" s="207"/>
      <c r="S25" s="207"/>
      <c r="T25" s="207"/>
      <c r="U25" s="208"/>
      <c r="V25" s="208"/>
      <c r="W25" s="208"/>
      <c r="X25" s="208"/>
      <c r="Y25" s="208"/>
      <c r="Z25" s="208"/>
      <c r="AA25" s="208"/>
      <c r="AB25" s="209"/>
      <c r="AC25" s="209"/>
      <c r="AD25" s="209"/>
      <c r="AE25" s="209"/>
      <c r="AF25" s="209"/>
      <c r="AG25" s="209"/>
      <c r="AH25" s="209"/>
      <c r="AI25" s="209"/>
      <c r="AJ25" s="209"/>
      <c r="AK25" s="209"/>
      <c r="AL25" s="209"/>
      <c r="AM25" s="209"/>
      <c r="AN25" s="209"/>
      <c r="AO25" s="187"/>
      <c r="AP25" s="209"/>
      <c r="AQ25" s="209"/>
      <c r="AR25" s="209"/>
      <c r="AS25" s="209"/>
      <c r="AT25" s="209"/>
      <c r="AU25" s="209"/>
      <c r="AV25" s="209"/>
      <c r="AW25" s="209"/>
      <c r="AX25" s="209"/>
      <c r="AY25" s="209"/>
      <c r="AZ25" s="209"/>
      <c r="BA25" s="209"/>
      <c r="BB25" s="209"/>
      <c r="BC25" s="209"/>
      <c r="BD25" s="209"/>
      <c r="BE25" s="209"/>
      <c r="BF25" s="209"/>
      <c r="BG25" s="209"/>
      <c r="BH25" s="209"/>
      <c r="BI25" s="209"/>
      <c r="BJ25" s="209"/>
      <c r="BK25" s="209"/>
      <c r="BL25" s="209"/>
      <c r="BM25" s="209"/>
      <c r="BN25" s="209"/>
      <c r="BO25" s="209"/>
      <c r="BP25" s="209"/>
      <c r="BQ25" s="209"/>
      <c r="BR25" s="209"/>
      <c r="BS25" s="209"/>
      <c r="BT25" s="209"/>
      <c r="BU25" s="209"/>
      <c r="BV25" s="209"/>
      <c r="BW25" s="209"/>
      <c r="BX25" s="209"/>
      <c r="BY25" s="209"/>
      <c r="BZ25" s="209"/>
      <c r="CA25" s="209"/>
      <c r="CB25" s="209"/>
      <c r="CC25" s="209"/>
      <c r="CD25" s="209"/>
      <c r="CE25" s="209"/>
      <c r="CF25" s="209"/>
      <c r="CG25" s="209"/>
      <c r="CH25" s="209"/>
      <c r="CI25" s="209"/>
      <c r="CJ25" s="209"/>
      <c r="CK25" s="209"/>
      <c r="CL25" s="209"/>
      <c r="CM25" s="209"/>
      <c r="CN25" s="209"/>
      <c r="CO25" s="209"/>
      <c r="CP25" s="209"/>
      <c r="CQ25" s="209"/>
      <c r="CR25" s="209"/>
      <c r="CS25" s="209"/>
      <c r="CT25" s="209"/>
      <c r="CU25" s="209"/>
      <c r="CV25" s="209"/>
      <c r="CW25" s="209"/>
      <c r="CX25" s="209"/>
      <c r="CY25" s="209"/>
      <c r="CZ25" s="209"/>
      <c r="DA25" s="209"/>
      <c r="DB25" s="209"/>
      <c r="DC25" s="209"/>
      <c r="DD25" s="209"/>
      <c r="DE25" s="209"/>
      <c r="DF25" s="209"/>
      <c r="DG25" s="209"/>
      <c r="DH25" s="209"/>
      <c r="DI25" s="209"/>
      <c r="DJ25" s="209"/>
      <c r="DK25" s="209"/>
      <c r="DL25" s="209"/>
      <c r="DM25" s="209"/>
      <c r="DN25" s="209"/>
      <c r="DO25" s="209"/>
      <c r="DP25" s="209"/>
      <c r="DQ25" s="209"/>
      <c r="DR25" s="209"/>
      <c r="DS25" s="209"/>
      <c r="DT25" s="209"/>
      <c r="DU25" s="209"/>
      <c r="DV25" s="209"/>
      <c r="DW25" s="209"/>
      <c r="DX25" s="209"/>
      <c r="DY25" s="209"/>
      <c r="DZ25" s="209"/>
      <c r="EA25" s="209"/>
      <c r="EB25" s="209"/>
      <c r="EC25" s="209"/>
      <c r="ED25" s="209"/>
      <c r="EE25" s="209"/>
      <c r="EF25" s="209"/>
      <c r="EG25" s="209"/>
      <c r="EH25" s="209"/>
      <c r="EI25" s="209"/>
      <c r="EJ25" s="209"/>
      <c r="EK25" s="209"/>
      <c r="EL25" s="209"/>
      <c r="EM25" s="209"/>
      <c r="EN25" s="209"/>
      <c r="EO25" s="209"/>
      <c r="EP25" s="209"/>
      <c r="EQ25" s="209"/>
      <c r="ER25" s="209"/>
      <c r="ES25" s="209"/>
      <c r="ET25" s="209"/>
      <c r="EU25" s="209"/>
      <c r="EV25" s="209"/>
      <c r="EW25" s="209"/>
      <c r="EX25" s="209"/>
      <c r="EY25" s="209"/>
      <c r="EZ25" s="209"/>
      <c r="FA25" s="209"/>
      <c r="FB25" s="209"/>
      <c r="FC25" s="209"/>
      <c r="FD25" s="209"/>
      <c r="FE25" s="209"/>
      <c r="FF25" s="209"/>
      <c r="FG25" s="209"/>
      <c r="FH25" s="209"/>
      <c r="FI25" s="209"/>
      <c r="FJ25" s="209"/>
      <c r="FK25" s="209"/>
      <c r="FL25" s="209"/>
      <c r="FM25" s="209"/>
      <c r="FN25" s="209"/>
      <c r="FO25" s="209"/>
      <c r="FP25" s="209"/>
      <c r="FQ25" s="209"/>
      <c r="FR25" s="209"/>
      <c r="FS25" s="209"/>
      <c r="FT25" s="209"/>
      <c r="FU25" s="209"/>
      <c r="FV25" s="209"/>
      <c r="FW25" s="209"/>
      <c r="FX25" s="209"/>
      <c r="FY25" s="209"/>
      <c r="FZ25" s="209"/>
      <c r="GA25" s="209"/>
      <c r="GB25" s="209"/>
      <c r="GC25" s="209"/>
      <c r="GD25" s="209"/>
      <c r="GE25" s="209"/>
      <c r="GF25" s="209"/>
      <c r="GG25" s="209"/>
      <c r="GH25" s="209"/>
      <c r="GI25" s="209"/>
      <c r="GJ25" s="209"/>
      <c r="GK25" s="209"/>
      <c r="GL25" s="209"/>
      <c r="GM25" s="209"/>
      <c r="GN25" s="209"/>
      <c r="GO25" s="209"/>
      <c r="GP25" s="209"/>
      <c r="GQ25" s="209"/>
      <c r="GR25" s="209"/>
      <c r="GS25" s="209"/>
      <c r="GT25" s="209"/>
      <c r="GU25" s="209"/>
      <c r="GV25" s="209"/>
      <c r="GW25" s="209"/>
      <c r="GX25" s="209"/>
      <c r="GY25" s="209"/>
      <c r="GZ25" s="209"/>
      <c r="HA25" s="209"/>
      <c r="HB25" s="209"/>
      <c r="HC25" s="209"/>
      <c r="HD25" s="209"/>
      <c r="HE25" s="209"/>
      <c r="HF25" s="209"/>
      <c r="HG25" s="209"/>
      <c r="HH25" s="209"/>
      <c r="HI25" s="209"/>
      <c r="HJ25" s="209"/>
      <c r="HK25" s="209"/>
      <c r="HL25" s="209"/>
      <c r="HM25" s="209"/>
      <c r="HN25" s="209"/>
      <c r="HO25" s="209"/>
      <c r="HP25" s="209"/>
      <c r="HQ25" s="209"/>
      <c r="HR25" s="209"/>
      <c r="HS25" s="209"/>
      <c r="HT25" s="209"/>
      <c r="HU25" s="209"/>
      <c r="HV25" s="209"/>
      <c r="HW25" s="209"/>
      <c r="HX25" s="209"/>
      <c r="HY25" s="209"/>
      <c r="HZ25" s="209"/>
      <c r="IA25" s="209"/>
      <c r="IB25" s="209"/>
      <c r="IC25" s="209"/>
      <c r="ID25" s="209"/>
      <c r="IE25" s="209"/>
      <c r="IF25" s="209"/>
      <c r="IG25" s="209"/>
      <c r="IH25" s="209"/>
      <c r="II25" s="209"/>
      <c r="IJ25" s="209"/>
      <c r="IK25" s="209"/>
      <c r="IL25" s="209"/>
      <c r="IM25" s="209"/>
      <c r="IN25" s="209"/>
      <c r="IO25" s="209"/>
      <c r="IP25" s="209"/>
      <c r="IQ25" s="209"/>
      <c r="IR25" s="209"/>
      <c r="IS25" s="209"/>
      <c r="IT25" s="209"/>
      <c r="IU25" s="209"/>
      <c r="IV25" s="209"/>
      <c r="IW25" s="209"/>
      <c r="IX25" s="209"/>
    </row>
    <row r="26" spans="1:258" s="210" customFormat="1" ht="21" customHeight="1">
      <c r="A26" s="204"/>
      <c r="B26" s="180"/>
      <c r="C26" s="2"/>
      <c r="D26" s="2"/>
      <c r="E26" s="67"/>
      <c r="F26" s="67"/>
      <c r="G26" s="67"/>
      <c r="H26" s="67"/>
      <c r="I26" s="4"/>
      <c r="J26" s="205"/>
      <c r="K26" s="206"/>
      <c r="L26" s="206"/>
      <c r="M26" s="207"/>
      <c r="N26" s="208"/>
      <c r="O26" s="208"/>
      <c r="P26" s="208"/>
      <c r="Q26" s="207"/>
      <c r="R26" s="207"/>
      <c r="S26" s="207"/>
      <c r="T26" s="207"/>
      <c r="U26" s="208"/>
      <c r="V26" s="208"/>
      <c r="W26" s="208"/>
      <c r="X26" s="208"/>
      <c r="Y26" s="208"/>
      <c r="Z26" s="208"/>
      <c r="AA26" s="208"/>
      <c r="AB26" s="209"/>
      <c r="AC26" s="209"/>
      <c r="AD26" s="209"/>
      <c r="AE26" s="209"/>
      <c r="AF26" s="209"/>
      <c r="AG26" s="209"/>
      <c r="AH26" s="209"/>
      <c r="AI26" s="209"/>
      <c r="AJ26" s="209"/>
      <c r="AK26" s="209"/>
      <c r="AL26" s="209"/>
      <c r="AM26" s="209"/>
      <c r="AN26" s="209"/>
      <c r="AO26" s="187"/>
      <c r="AP26" s="209"/>
      <c r="AQ26" s="209"/>
      <c r="AR26" s="209"/>
      <c r="AS26" s="209"/>
      <c r="AT26" s="209"/>
      <c r="AU26" s="209"/>
      <c r="AV26" s="209"/>
      <c r="AW26" s="209"/>
      <c r="AX26" s="209"/>
      <c r="AY26" s="209"/>
      <c r="AZ26" s="209"/>
      <c r="BA26" s="209"/>
      <c r="BB26" s="209"/>
      <c r="BC26" s="209"/>
      <c r="BD26" s="209"/>
      <c r="BE26" s="209"/>
      <c r="BF26" s="209"/>
      <c r="BG26" s="209"/>
      <c r="BH26" s="209"/>
      <c r="BI26" s="209"/>
      <c r="BJ26" s="209"/>
      <c r="BK26" s="209"/>
      <c r="BL26" s="209"/>
      <c r="BM26" s="209"/>
      <c r="BN26" s="209"/>
      <c r="BO26" s="209"/>
      <c r="BP26" s="209"/>
      <c r="BQ26" s="209"/>
      <c r="BR26" s="209"/>
      <c r="BS26" s="209"/>
      <c r="BT26" s="209"/>
      <c r="BU26" s="209"/>
      <c r="BV26" s="209"/>
      <c r="BW26" s="209"/>
      <c r="BX26" s="209"/>
      <c r="BY26" s="209"/>
      <c r="BZ26" s="209"/>
      <c r="CA26" s="209"/>
      <c r="CB26" s="209"/>
      <c r="CC26" s="209"/>
      <c r="CD26" s="209"/>
      <c r="CE26" s="209"/>
      <c r="CF26" s="209"/>
      <c r="CG26" s="209"/>
      <c r="CH26" s="209"/>
      <c r="CI26" s="209"/>
      <c r="CJ26" s="209"/>
      <c r="CK26" s="209"/>
      <c r="CL26" s="209"/>
      <c r="CM26" s="209"/>
      <c r="CN26" s="209"/>
      <c r="CO26" s="209"/>
      <c r="CP26" s="209"/>
      <c r="CQ26" s="209"/>
      <c r="CR26" s="209"/>
      <c r="CS26" s="209"/>
      <c r="CT26" s="209"/>
      <c r="CU26" s="209"/>
      <c r="CV26" s="209"/>
      <c r="CW26" s="209"/>
      <c r="CX26" s="209"/>
      <c r="CY26" s="209"/>
      <c r="CZ26" s="209"/>
      <c r="DA26" s="209"/>
      <c r="DB26" s="209"/>
      <c r="DC26" s="209"/>
      <c r="DD26" s="209"/>
      <c r="DE26" s="209"/>
      <c r="DF26" s="209"/>
      <c r="DG26" s="209"/>
      <c r="DH26" s="209"/>
      <c r="DI26" s="209"/>
      <c r="DJ26" s="209"/>
      <c r="DK26" s="209"/>
      <c r="DL26" s="209"/>
      <c r="DM26" s="209"/>
      <c r="DN26" s="209"/>
      <c r="DO26" s="209"/>
      <c r="DP26" s="209"/>
      <c r="DQ26" s="209"/>
      <c r="DR26" s="209"/>
      <c r="DS26" s="209"/>
      <c r="DT26" s="209"/>
      <c r="DU26" s="209"/>
      <c r="DV26" s="209"/>
      <c r="DW26" s="209"/>
      <c r="DX26" s="209"/>
      <c r="DY26" s="209"/>
      <c r="DZ26" s="209"/>
      <c r="EA26" s="209"/>
      <c r="EB26" s="209"/>
      <c r="EC26" s="209"/>
      <c r="ED26" s="209"/>
      <c r="EE26" s="209"/>
      <c r="EF26" s="209"/>
      <c r="EG26" s="209"/>
      <c r="EH26" s="209"/>
      <c r="EI26" s="209"/>
      <c r="EJ26" s="209"/>
      <c r="EK26" s="209"/>
      <c r="EL26" s="209"/>
      <c r="EM26" s="209"/>
      <c r="EN26" s="209"/>
      <c r="EO26" s="209"/>
      <c r="EP26" s="209"/>
      <c r="EQ26" s="209"/>
      <c r="ER26" s="209"/>
      <c r="ES26" s="209"/>
      <c r="ET26" s="209"/>
      <c r="EU26" s="209"/>
      <c r="EV26" s="209"/>
      <c r="EW26" s="209"/>
      <c r="EX26" s="209"/>
      <c r="EY26" s="209"/>
      <c r="EZ26" s="209"/>
      <c r="FA26" s="209"/>
      <c r="FB26" s="209"/>
      <c r="FC26" s="209"/>
      <c r="FD26" s="209"/>
      <c r="FE26" s="209"/>
      <c r="FF26" s="209"/>
      <c r="FG26" s="209"/>
      <c r="FH26" s="209"/>
      <c r="FI26" s="209"/>
      <c r="FJ26" s="209"/>
      <c r="FK26" s="209"/>
      <c r="FL26" s="209"/>
      <c r="FM26" s="209"/>
      <c r="FN26" s="209"/>
      <c r="FO26" s="209"/>
      <c r="FP26" s="209"/>
      <c r="FQ26" s="209"/>
      <c r="FR26" s="209"/>
      <c r="FS26" s="209"/>
      <c r="FT26" s="209"/>
      <c r="FU26" s="209"/>
      <c r="FV26" s="209"/>
      <c r="FW26" s="209"/>
      <c r="FX26" s="209"/>
      <c r="FY26" s="209"/>
      <c r="FZ26" s="209"/>
      <c r="GA26" s="209"/>
      <c r="GB26" s="209"/>
      <c r="GC26" s="209"/>
      <c r="GD26" s="209"/>
      <c r="GE26" s="209"/>
      <c r="GF26" s="209"/>
      <c r="GG26" s="209"/>
      <c r="GH26" s="209"/>
      <c r="GI26" s="209"/>
      <c r="GJ26" s="209"/>
      <c r="GK26" s="209"/>
      <c r="GL26" s="209"/>
      <c r="GM26" s="209"/>
      <c r="GN26" s="209"/>
      <c r="GO26" s="209"/>
      <c r="GP26" s="209"/>
      <c r="GQ26" s="209"/>
      <c r="GR26" s="209"/>
      <c r="GS26" s="209"/>
      <c r="GT26" s="209"/>
      <c r="GU26" s="209"/>
      <c r="GV26" s="209"/>
      <c r="GW26" s="209"/>
      <c r="GX26" s="209"/>
      <c r="GY26" s="209"/>
      <c r="GZ26" s="209"/>
      <c r="HA26" s="209"/>
      <c r="HB26" s="209"/>
      <c r="HC26" s="209"/>
      <c r="HD26" s="209"/>
      <c r="HE26" s="209"/>
      <c r="HF26" s="209"/>
      <c r="HG26" s="209"/>
      <c r="HH26" s="209"/>
      <c r="HI26" s="209"/>
      <c r="HJ26" s="209"/>
      <c r="HK26" s="209"/>
      <c r="HL26" s="209"/>
      <c r="HM26" s="209"/>
      <c r="HN26" s="209"/>
      <c r="HO26" s="209"/>
      <c r="HP26" s="209"/>
      <c r="HQ26" s="209"/>
      <c r="HR26" s="209"/>
      <c r="HS26" s="209"/>
      <c r="HT26" s="209"/>
      <c r="HU26" s="209"/>
      <c r="HV26" s="209"/>
      <c r="HW26" s="209"/>
      <c r="HX26" s="209"/>
      <c r="HY26" s="209"/>
      <c r="HZ26" s="209"/>
      <c r="IA26" s="209"/>
      <c r="IB26" s="209"/>
      <c r="IC26" s="209"/>
      <c r="ID26" s="209"/>
      <c r="IE26" s="209"/>
      <c r="IF26" s="209"/>
      <c r="IG26" s="209"/>
      <c r="IH26" s="209"/>
      <c r="II26" s="209"/>
      <c r="IJ26" s="209"/>
      <c r="IK26" s="209"/>
      <c r="IL26" s="209"/>
      <c r="IM26" s="209"/>
      <c r="IN26" s="209"/>
      <c r="IO26" s="209"/>
      <c r="IP26" s="209"/>
      <c r="IQ26" s="209"/>
      <c r="IR26" s="209"/>
      <c r="IS26" s="209"/>
      <c r="IT26" s="209"/>
      <c r="IU26" s="209"/>
      <c r="IV26" s="209"/>
      <c r="IW26" s="209"/>
      <c r="IX26" s="209"/>
    </row>
    <row r="27" spans="1:258" s="210" customFormat="1" ht="21" customHeight="1">
      <c r="A27" s="204"/>
      <c r="B27" s="185"/>
      <c r="C27" s="2"/>
      <c r="D27" s="2"/>
      <c r="E27" s="67"/>
      <c r="F27" s="67"/>
      <c r="G27" s="67"/>
      <c r="H27" s="67"/>
      <c r="I27" s="4"/>
      <c r="J27" s="205"/>
      <c r="K27" s="206"/>
      <c r="L27" s="206"/>
      <c r="M27" s="207"/>
      <c r="N27" s="208"/>
      <c r="O27" s="208"/>
      <c r="P27" s="208"/>
      <c r="Q27" s="207"/>
      <c r="R27" s="207"/>
      <c r="S27" s="207"/>
      <c r="T27" s="207"/>
      <c r="U27" s="208"/>
      <c r="V27" s="208"/>
      <c r="W27" s="208"/>
      <c r="X27" s="208"/>
      <c r="Y27" s="208"/>
      <c r="Z27" s="208"/>
      <c r="AA27" s="208"/>
      <c r="AB27" s="209"/>
      <c r="AC27" s="209"/>
      <c r="AD27" s="209"/>
      <c r="AE27" s="209"/>
      <c r="AF27" s="209"/>
      <c r="AG27" s="209"/>
      <c r="AH27" s="209"/>
      <c r="AI27" s="209"/>
      <c r="AJ27" s="209"/>
      <c r="AK27" s="209"/>
      <c r="AL27" s="209"/>
      <c r="AM27" s="209"/>
      <c r="AN27" s="209"/>
      <c r="AO27" s="187"/>
      <c r="AP27" s="209"/>
      <c r="AQ27" s="209"/>
      <c r="AR27" s="209"/>
      <c r="AS27" s="209"/>
      <c r="AT27" s="209"/>
      <c r="AU27" s="209"/>
      <c r="AV27" s="209"/>
      <c r="AW27" s="209"/>
      <c r="AX27" s="209"/>
      <c r="AY27" s="209"/>
      <c r="AZ27" s="209"/>
      <c r="BA27" s="209"/>
      <c r="BB27" s="209"/>
      <c r="BC27" s="209"/>
      <c r="BD27" s="209"/>
      <c r="BE27" s="209"/>
      <c r="BF27" s="209"/>
      <c r="BG27" s="209"/>
      <c r="BH27" s="209"/>
      <c r="BI27" s="209"/>
      <c r="BJ27" s="209"/>
      <c r="BK27" s="209"/>
      <c r="BL27" s="209"/>
      <c r="BM27" s="209"/>
      <c r="BN27" s="209"/>
      <c r="BO27" s="209"/>
      <c r="BP27" s="209"/>
      <c r="BQ27" s="209"/>
      <c r="BR27" s="209"/>
      <c r="BS27" s="209"/>
      <c r="BT27" s="209"/>
      <c r="BU27" s="209"/>
      <c r="BV27" s="209"/>
      <c r="BW27" s="209"/>
      <c r="BX27" s="209"/>
      <c r="BY27" s="209"/>
      <c r="BZ27" s="209"/>
      <c r="CA27" s="209"/>
      <c r="CB27" s="209"/>
      <c r="CC27" s="209"/>
      <c r="CD27" s="209"/>
      <c r="CE27" s="209"/>
      <c r="CF27" s="209"/>
      <c r="CG27" s="209"/>
      <c r="CH27" s="209"/>
      <c r="CI27" s="209"/>
      <c r="CJ27" s="209"/>
      <c r="CK27" s="209"/>
      <c r="CL27" s="209"/>
      <c r="CM27" s="209"/>
      <c r="CN27" s="209"/>
      <c r="CO27" s="209"/>
      <c r="CP27" s="209"/>
      <c r="CQ27" s="209"/>
      <c r="CR27" s="209"/>
      <c r="CS27" s="209"/>
      <c r="CT27" s="209"/>
      <c r="CU27" s="209"/>
      <c r="CV27" s="209"/>
      <c r="CW27" s="209"/>
      <c r="CX27" s="209"/>
      <c r="CY27" s="209"/>
      <c r="CZ27" s="209"/>
      <c r="DA27" s="209"/>
      <c r="DB27" s="209"/>
      <c r="DC27" s="209"/>
      <c r="DD27" s="209"/>
      <c r="DE27" s="209"/>
      <c r="DF27" s="209"/>
      <c r="DG27" s="209"/>
      <c r="DH27" s="209"/>
      <c r="DI27" s="209"/>
      <c r="DJ27" s="209"/>
      <c r="DK27" s="209"/>
      <c r="DL27" s="209"/>
      <c r="DM27" s="209"/>
      <c r="DN27" s="209"/>
      <c r="DO27" s="209"/>
      <c r="DP27" s="209"/>
      <c r="DQ27" s="209"/>
      <c r="DR27" s="209"/>
      <c r="DS27" s="209"/>
      <c r="DT27" s="209"/>
      <c r="DU27" s="209"/>
      <c r="DV27" s="209"/>
      <c r="DW27" s="209"/>
      <c r="DX27" s="209"/>
      <c r="DY27" s="209"/>
      <c r="DZ27" s="209"/>
      <c r="EA27" s="209"/>
      <c r="EB27" s="209"/>
      <c r="EC27" s="209"/>
      <c r="ED27" s="209"/>
      <c r="EE27" s="209"/>
      <c r="EF27" s="209"/>
      <c r="EG27" s="209"/>
      <c r="EH27" s="209"/>
      <c r="EI27" s="209"/>
      <c r="EJ27" s="209"/>
      <c r="EK27" s="209"/>
      <c r="EL27" s="209"/>
      <c r="EM27" s="209"/>
      <c r="EN27" s="209"/>
      <c r="EO27" s="209"/>
      <c r="EP27" s="209"/>
      <c r="EQ27" s="209"/>
      <c r="ER27" s="209"/>
      <c r="ES27" s="209"/>
      <c r="ET27" s="209"/>
      <c r="EU27" s="209"/>
      <c r="EV27" s="209"/>
      <c r="EW27" s="209"/>
      <c r="EX27" s="209"/>
      <c r="EY27" s="209"/>
      <c r="EZ27" s="209"/>
      <c r="FA27" s="209"/>
      <c r="FB27" s="209"/>
      <c r="FC27" s="209"/>
      <c r="FD27" s="209"/>
      <c r="FE27" s="209"/>
      <c r="FF27" s="209"/>
      <c r="FG27" s="209"/>
      <c r="FH27" s="209"/>
      <c r="FI27" s="209"/>
      <c r="FJ27" s="209"/>
      <c r="FK27" s="209"/>
      <c r="FL27" s="209"/>
      <c r="FM27" s="209"/>
      <c r="FN27" s="209"/>
      <c r="FO27" s="209"/>
      <c r="FP27" s="209"/>
      <c r="FQ27" s="209"/>
      <c r="FR27" s="209"/>
      <c r="FS27" s="209"/>
      <c r="FT27" s="209"/>
      <c r="FU27" s="209"/>
      <c r="FV27" s="209"/>
      <c r="FW27" s="209"/>
      <c r="FX27" s="209"/>
      <c r="FY27" s="209"/>
      <c r="FZ27" s="209"/>
      <c r="GA27" s="209"/>
      <c r="GB27" s="209"/>
      <c r="GC27" s="209"/>
      <c r="GD27" s="209"/>
      <c r="GE27" s="209"/>
      <c r="GF27" s="209"/>
      <c r="GG27" s="209"/>
      <c r="GH27" s="209"/>
      <c r="GI27" s="209"/>
      <c r="GJ27" s="209"/>
      <c r="GK27" s="209"/>
      <c r="GL27" s="209"/>
      <c r="GM27" s="209"/>
      <c r="GN27" s="209"/>
      <c r="GO27" s="209"/>
      <c r="GP27" s="209"/>
      <c r="GQ27" s="209"/>
      <c r="GR27" s="209"/>
      <c r="GS27" s="209"/>
      <c r="GT27" s="209"/>
      <c r="GU27" s="209"/>
      <c r="GV27" s="209"/>
      <c r="GW27" s="209"/>
      <c r="GX27" s="209"/>
      <c r="GY27" s="209"/>
      <c r="GZ27" s="209"/>
      <c r="HA27" s="209"/>
      <c r="HB27" s="209"/>
      <c r="HC27" s="209"/>
      <c r="HD27" s="209"/>
      <c r="HE27" s="209"/>
      <c r="HF27" s="209"/>
      <c r="HG27" s="209"/>
      <c r="HH27" s="209"/>
      <c r="HI27" s="209"/>
      <c r="HJ27" s="209"/>
      <c r="HK27" s="209"/>
      <c r="HL27" s="209"/>
      <c r="HM27" s="209"/>
      <c r="HN27" s="209"/>
      <c r="HO27" s="209"/>
      <c r="HP27" s="209"/>
      <c r="HQ27" s="209"/>
      <c r="HR27" s="209"/>
      <c r="HS27" s="209"/>
      <c r="HT27" s="209"/>
      <c r="HU27" s="209"/>
      <c r="HV27" s="209"/>
      <c r="HW27" s="209"/>
      <c r="HX27" s="209"/>
      <c r="HY27" s="209"/>
      <c r="HZ27" s="209"/>
      <c r="IA27" s="209"/>
      <c r="IB27" s="209"/>
      <c r="IC27" s="209"/>
      <c r="ID27" s="209"/>
      <c r="IE27" s="209"/>
      <c r="IF27" s="209"/>
      <c r="IG27" s="209"/>
      <c r="IH27" s="209"/>
      <c r="II27" s="209"/>
      <c r="IJ27" s="209"/>
      <c r="IK27" s="209"/>
      <c r="IL27" s="209"/>
      <c r="IM27" s="209"/>
      <c r="IN27" s="209"/>
      <c r="IO27" s="209"/>
      <c r="IP27" s="209"/>
      <c r="IQ27" s="209"/>
      <c r="IR27" s="209"/>
      <c r="IS27" s="209"/>
      <c r="IT27" s="209"/>
      <c r="IU27" s="209"/>
      <c r="IV27" s="209"/>
      <c r="IW27" s="209"/>
      <c r="IX27" s="209"/>
    </row>
    <row r="28" spans="1:258" s="210" customFormat="1" ht="21" customHeight="1">
      <c r="A28" s="204"/>
      <c r="B28" s="521"/>
      <c r="C28" s="186"/>
      <c r="D28" s="2"/>
      <c r="E28" s="67"/>
      <c r="F28" s="67"/>
      <c r="G28" s="67"/>
      <c r="H28" s="67"/>
      <c r="I28" s="4"/>
      <c r="J28" s="205"/>
      <c r="K28" s="206"/>
      <c r="L28" s="206"/>
      <c r="M28" s="207"/>
      <c r="N28" s="208"/>
      <c r="O28" s="208"/>
      <c r="P28" s="208"/>
      <c r="Q28" s="207"/>
      <c r="R28" s="207"/>
      <c r="S28" s="207"/>
      <c r="T28" s="207"/>
      <c r="U28" s="208"/>
      <c r="V28" s="208"/>
      <c r="W28" s="208"/>
      <c r="X28" s="208"/>
      <c r="Y28" s="208"/>
      <c r="Z28" s="208"/>
      <c r="AA28" s="208"/>
      <c r="AB28" s="209"/>
      <c r="AC28" s="209"/>
      <c r="AD28" s="209"/>
      <c r="AE28" s="209"/>
      <c r="AF28" s="209"/>
      <c r="AG28" s="209"/>
      <c r="AH28" s="209"/>
      <c r="AI28" s="209"/>
      <c r="AJ28" s="209"/>
      <c r="AK28" s="209"/>
      <c r="AL28" s="209"/>
      <c r="AM28" s="209"/>
      <c r="AN28" s="209"/>
      <c r="AO28" s="187"/>
      <c r="AP28" s="209"/>
      <c r="AQ28" s="209"/>
      <c r="AR28" s="209"/>
      <c r="AS28" s="209"/>
      <c r="AT28" s="209"/>
      <c r="AU28" s="209"/>
      <c r="AV28" s="209"/>
      <c r="AW28" s="209"/>
      <c r="AX28" s="209"/>
      <c r="AY28" s="209"/>
      <c r="AZ28" s="209"/>
      <c r="BA28" s="209"/>
      <c r="BB28" s="209"/>
      <c r="BC28" s="209"/>
      <c r="BD28" s="209"/>
      <c r="BE28" s="209"/>
      <c r="BF28" s="209"/>
      <c r="BG28" s="209"/>
      <c r="BH28" s="209"/>
      <c r="BI28" s="209"/>
      <c r="BJ28" s="209"/>
      <c r="BK28" s="209"/>
      <c r="BL28" s="209"/>
      <c r="BM28" s="209"/>
      <c r="BN28" s="209"/>
      <c r="BO28" s="209"/>
      <c r="BP28" s="209"/>
      <c r="BQ28" s="209"/>
      <c r="BR28" s="209"/>
      <c r="BS28" s="209"/>
      <c r="BT28" s="209"/>
      <c r="BU28" s="209"/>
      <c r="BV28" s="209"/>
      <c r="BW28" s="209"/>
      <c r="BX28" s="209"/>
      <c r="BY28" s="209"/>
      <c r="BZ28" s="209"/>
      <c r="CA28" s="209"/>
      <c r="CB28" s="209"/>
      <c r="CC28" s="209"/>
      <c r="CD28" s="209"/>
      <c r="CE28" s="209"/>
      <c r="CF28" s="209"/>
      <c r="CG28" s="209"/>
      <c r="CH28" s="209"/>
      <c r="CI28" s="209"/>
      <c r="CJ28" s="209"/>
      <c r="CK28" s="209"/>
      <c r="CL28" s="209"/>
      <c r="CM28" s="209"/>
      <c r="CN28" s="209"/>
      <c r="CO28" s="209"/>
      <c r="CP28" s="209"/>
      <c r="CQ28" s="209"/>
      <c r="CR28" s="209"/>
      <c r="CS28" s="209"/>
      <c r="CT28" s="209"/>
      <c r="CU28" s="209"/>
      <c r="CV28" s="209"/>
      <c r="CW28" s="209"/>
      <c r="CX28" s="209"/>
      <c r="CY28" s="209"/>
      <c r="CZ28" s="209"/>
      <c r="DA28" s="209"/>
      <c r="DB28" s="209"/>
      <c r="DC28" s="209"/>
      <c r="DD28" s="209"/>
      <c r="DE28" s="209"/>
      <c r="DF28" s="209"/>
      <c r="DG28" s="209"/>
      <c r="DH28" s="209"/>
      <c r="DI28" s="209"/>
      <c r="DJ28" s="209"/>
      <c r="DK28" s="209"/>
      <c r="DL28" s="209"/>
      <c r="DM28" s="209"/>
      <c r="DN28" s="209"/>
      <c r="DO28" s="209"/>
      <c r="DP28" s="209"/>
      <c r="DQ28" s="209"/>
      <c r="DR28" s="209"/>
      <c r="DS28" s="209"/>
      <c r="DT28" s="209"/>
      <c r="DU28" s="209"/>
      <c r="DV28" s="209"/>
      <c r="DW28" s="209"/>
      <c r="DX28" s="209"/>
      <c r="DY28" s="209"/>
      <c r="DZ28" s="209"/>
      <c r="EA28" s="209"/>
      <c r="EB28" s="209"/>
      <c r="EC28" s="209"/>
      <c r="ED28" s="209"/>
      <c r="EE28" s="209"/>
      <c r="EF28" s="209"/>
      <c r="EG28" s="209"/>
      <c r="EH28" s="209"/>
      <c r="EI28" s="209"/>
      <c r="EJ28" s="209"/>
      <c r="EK28" s="209"/>
      <c r="EL28" s="209"/>
      <c r="EM28" s="209"/>
      <c r="EN28" s="209"/>
      <c r="EO28" s="209"/>
      <c r="EP28" s="209"/>
      <c r="EQ28" s="209"/>
      <c r="ER28" s="209"/>
      <c r="ES28" s="209"/>
      <c r="ET28" s="209"/>
      <c r="EU28" s="209"/>
      <c r="EV28" s="209"/>
      <c r="EW28" s="209"/>
      <c r="EX28" s="209"/>
      <c r="EY28" s="209"/>
      <c r="EZ28" s="209"/>
      <c r="FA28" s="209"/>
      <c r="FB28" s="209"/>
      <c r="FC28" s="209"/>
      <c r="FD28" s="209"/>
      <c r="FE28" s="209"/>
      <c r="FF28" s="209"/>
      <c r="FG28" s="209"/>
      <c r="FH28" s="209"/>
      <c r="FI28" s="209"/>
      <c r="FJ28" s="209"/>
      <c r="FK28" s="209"/>
      <c r="FL28" s="209"/>
      <c r="FM28" s="209"/>
      <c r="FN28" s="209"/>
      <c r="FO28" s="209"/>
      <c r="FP28" s="209"/>
      <c r="FQ28" s="209"/>
      <c r="FR28" s="209"/>
      <c r="FS28" s="209"/>
      <c r="FT28" s="209"/>
      <c r="FU28" s="209"/>
      <c r="FV28" s="209"/>
      <c r="FW28" s="209"/>
      <c r="FX28" s="209"/>
      <c r="FY28" s="209"/>
      <c r="FZ28" s="209"/>
      <c r="GA28" s="209"/>
      <c r="GB28" s="209"/>
      <c r="GC28" s="209"/>
      <c r="GD28" s="209"/>
      <c r="GE28" s="209"/>
      <c r="GF28" s="209"/>
      <c r="GG28" s="209"/>
      <c r="GH28" s="209"/>
      <c r="GI28" s="209"/>
      <c r="GJ28" s="209"/>
      <c r="GK28" s="209"/>
      <c r="GL28" s="209"/>
      <c r="GM28" s="209"/>
      <c r="GN28" s="209"/>
      <c r="GO28" s="209"/>
      <c r="GP28" s="209"/>
      <c r="GQ28" s="209"/>
      <c r="GR28" s="209"/>
      <c r="GS28" s="209"/>
      <c r="GT28" s="209"/>
      <c r="GU28" s="209"/>
      <c r="GV28" s="209"/>
      <c r="GW28" s="209"/>
      <c r="GX28" s="209"/>
      <c r="GY28" s="209"/>
      <c r="GZ28" s="209"/>
      <c r="HA28" s="209"/>
      <c r="HB28" s="209"/>
      <c r="HC28" s="209"/>
      <c r="HD28" s="209"/>
      <c r="HE28" s="209"/>
      <c r="HF28" s="209"/>
      <c r="HG28" s="209"/>
      <c r="HH28" s="209"/>
      <c r="HI28" s="209"/>
      <c r="HJ28" s="209"/>
      <c r="HK28" s="209"/>
      <c r="HL28" s="209"/>
      <c r="HM28" s="209"/>
      <c r="HN28" s="209"/>
      <c r="HO28" s="209"/>
      <c r="HP28" s="209"/>
      <c r="HQ28" s="209"/>
      <c r="HR28" s="209"/>
      <c r="HS28" s="209"/>
      <c r="HT28" s="209"/>
      <c r="HU28" s="209"/>
      <c r="HV28" s="209"/>
      <c r="HW28" s="209"/>
      <c r="HX28" s="209"/>
      <c r="HY28" s="209"/>
      <c r="HZ28" s="209"/>
      <c r="IA28" s="209"/>
      <c r="IB28" s="209"/>
      <c r="IC28" s="209"/>
      <c r="ID28" s="209"/>
      <c r="IE28" s="209"/>
      <c r="IF28" s="209"/>
      <c r="IG28" s="209"/>
      <c r="IH28" s="209"/>
      <c r="II28" s="209"/>
      <c r="IJ28" s="209"/>
      <c r="IK28" s="209"/>
      <c r="IL28" s="209"/>
      <c r="IM28" s="209"/>
      <c r="IN28" s="209"/>
      <c r="IO28" s="209"/>
      <c r="IP28" s="209"/>
      <c r="IQ28" s="209"/>
      <c r="IR28" s="209"/>
      <c r="IS28" s="209"/>
      <c r="IT28" s="209"/>
      <c r="IU28" s="209"/>
      <c r="IV28" s="209"/>
      <c r="IW28" s="209"/>
      <c r="IX28" s="209"/>
    </row>
    <row r="29" spans="1:258" s="210" customFormat="1" ht="21" customHeight="1">
      <c r="A29" s="204"/>
      <c r="B29" s="185"/>
      <c r="C29" s="186"/>
      <c r="D29" s="2"/>
      <c r="E29" s="67"/>
      <c r="F29" s="67"/>
      <c r="G29" s="67"/>
      <c r="H29" s="67"/>
      <c r="I29" s="4"/>
      <c r="J29" s="205"/>
      <c r="K29" s="206"/>
      <c r="L29" s="206"/>
      <c r="M29" s="207"/>
      <c r="N29" s="208"/>
      <c r="O29" s="208"/>
      <c r="P29" s="208"/>
      <c r="Q29" s="207"/>
      <c r="R29" s="207"/>
      <c r="S29" s="207"/>
      <c r="T29" s="207"/>
      <c r="U29" s="208"/>
      <c r="V29" s="208"/>
      <c r="W29" s="208"/>
      <c r="X29" s="208"/>
      <c r="Y29" s="208"/>
      <c r="Z29" s="208"/>
      <c r="AA29" s="208"/>
      <c r="AB29" s="209"/>
      <c r="AC29" s="209"/>
      <c r="AD29" s="209"/>
      <c r="AE29" s="209"/>
      <c r="AF29" s="209"/>
      <c r="AG29" s="209"/>
      <c r="AH29" s="209"/>
      <c r="AI29" s="209"/>
      <c r="AJ29" s="209"/>
      <c r="AK29" s="209"/>
      <c r="AL29" s="209"/>
      <c r="AM29" s="209"/>
      <c r="AN29" s="209"/>
      <c r="AO29" s="187"/>
      <c r="AP29" s="209"/>
      <c r="AQ29" s="209"/>
      <c r="AR29" s="209"/>
      <c r="AS29" s="209"/>
      <c r="AT29" s="209"/>
      <c r="AU29" s="209"/>
      <c r="AV29" s="209"/>
      <c r="AW29" s="209"/>
      <c r="AX29" s="209"/>
      <c r="AY29" s="209"/>
      <c r="AZ29" s="209"/>
      <c r="BA29" s="209"/>
      <c r="BB29" s="209"/>
      <c r="BC29" s="209"/>
      <c r="BD29" s="209"/>
      <c r="BE29" s="209"/>
      <c r="BF29" s="209"/>
      <c r="BG29" s="209"/>
      <c r="BH29" s="209"/>
      <c r="BI29" s="209"/>
      <c r="BJ29" s="209"/>
      <c r="BK29" s="209"/>
      <c r="BL29" s="209"/>
      <c r="BM29" s="209"/>
      <c r="BN29" s="209"/>
      <c r="BO29" s="209"/>
      <c r="BP29" s="209"/>
      <c r="BQ29" s="209"/>
      <c r="BR29" s="209"/>
      <c r="BS29" s="209"/>
      <c r="BT29" s="209"/>
      <c r="BU29" s="209"/>
      <c r="BV29" s="209"/>
      <c r="BW29" s="209"/>
      <c r="BX29" s="209"/>
      <c r="BY29" s="209"/>
      <c r="BZ29" s="209"/>
      <c r="CA29" s="209"/>
      <c r="CB29" s="209"/>
      <c r="CC29" s="209"/>
      <c r="CD29" s="209"/>
      <c r="CE29" s="209"/>
      <c r="CF29" s="209"/>
      <c r="CG29" s="209"/>
      <c r="CH29" s="209"/>
      <c r="CI29" s="209"/>
      <c r="CJ29" s="209"/>
      <c r="CK29" s="209"/>
      <c r="CL29" s="209"/>
      <c r="CM29" s="209"/>
      <c r="CN29" s="209"/>
      <c r="CO29" s="209"/>
      <c r="CP29" s="209"/>
      <c r="CQ29" s="209"/>
      <c r="CR29" s="209"/>
      <c r="CS29" s="209"/>
      <c r="CT29" s="209"/>
      <c r="CU29" s="209"/>
      <c r="CV29" s="209"/>
      <c r="CW29" s="209"/>
      <c r="CX29" s="209"/>
      <c r="CY29" s="209"/>
      <c r="CZ29" s="209"/>
      <c r="DA29" s="209"/>
      <c r="DB29" s="209"/>
      <c r="DC29" s="209"/>
      <c r="DD29" s="209"/>
      <c r="DE29" s="209"/>
      <c r="DF29" s="209"/>
      <c r="DG29" s="209"/>
      <c r="DH29" s="209"/>
      <c r="DI29" s="209"/>
      <c r="DJ29" s="209"/>
      <c r="DK29" s="209"/>
      <c r="DL29" s="209"/>
      <c r="DM29" s="209"/>
      <c r="DN29" s="209"/>
      <c r="DO29" s="209"/>
      <c r="DP29" s="209"/>
      <c r="DQ29" s="209"/>
      <c r="DR29" s="209"/>
      <c r="DS29" s="209"/>
      <c r="DT29" s="209"/>
      <c r="DU29" s="209"/>
      <c r="DV29" s="209"/>
      <c r="DW29" s="209"/>
      <c r="DX29" s="209"/>
      <c r="DY29" s="209"/>
      <c r="DZ29" s="209"/>
      <c r="EA29" s="209"/>
      <c r="EB29" s="209"/>
      <c r="EC29" s="209"/>
      <c r="ED29" s="209"/>
      <c r="EE29" s="209"/>
      <c r="EF29" s="209"/>
      <c r="EG29" s="209"/>
      <c r="EH29" s="209"/>
      <c r="EI29" s="209"/>
      <c r="EJ29" s="209"/>
      <c r="EK29" s="209"/>
      <c r="EL29" s="209"/>
      <c r="EM29" s="209"/>
      <c r="EN29" s="209"/>
      <c r="EO29" s="209"/>
      <c r="EP29" s="209"/>
      <c r="EQ29" s="209"/>
      <c r="ER29" s="209"/>
      <c r="ES29" s="209"/>
      <c r="ET29" s="209"/>
      <c r="EU29" s="209"/>
      <c r="EV29" s="209"/>
      <c r="EW29" s="209"/>
      <c r="EX29" s="209"/>
      <c r="EY29" s="209"/>
      <c r="EZ29" s="209"/>
      <c r="FA29" s="209"/>
      <c r="FB29" s="209"/>
      <c r="FC29" s="209"/>
      <c r="FD29" s="209"/>
      <c r="FE29" s="209"/>
      <c r="FF29" s="209"/>
      <c r="FG29" s="209"/>
      <c r="FH29" s="209"/>
      <c r="FI29" s="209"/>
      <c r="FJ29" s="209"/>
      <c r="FK29" s="209"/>
      <c r="FL29" s="209"/>
      <c r="FM29" s="209"/>
      <c r="FN29" s="209"/>
      <c r="FO29" s="209"/>
      <c r="FP29" s="209"/>
      <c r="FQ29" s="209"/>
      <c r="FR29" s="209"/>
      <c r="FS29" s="209"/>
      <c r="FT29" s="209"/>
      <c r="FU29" s="209"/>
      <c r="FV29" s="209"/>
      <c r="FW29" s="209"/>
      <c r="FX29" s="209"/>
      <c r="FY29" s="209"/>
      <c r="FZ29" s="209"/>
      <c r="GA29" s="209"/>
      <c r="GB29" s="209"/>
      <c r="GC29" s="209"/>
      <c r="GD29" s="209"/>
      <c r="GE29" s="209"/>
      <c r="GF29" s="209"/>
      <c r="GG29" s="209"/>
      <c r="GH29" s="209"/>
      <c r="GI29" s="209"/>
      <c r="GJ29" s="209"/>
      <c r="GK29" s="209"/>
      <c r="GL29" s="209"/>
      <c r="GM29" s="209"/>
      <c r="GN29" s="209"/>
      <c r="GO29" s="209"/>
      <c r="GP29" s="209"/>
      <c r="GQ29" s="209"/>
      <c r="GR29" s="209"/>
      <c r="GS29" s="209"/>
      <c r="GT29" s="209"/>
      <c r="GU29" s="209"/>
      <c r="GV29" s="209"/>
      <c r="GW29" s="209"/>
      <c r="GX29" s="209"/>
      <c r="GY29" s="209"/>
      <c r="GZ29" s="209"/>
      <c r="HA29" s="209"/>
      <c r="HB29" s="209"/>
      <c r="HC29" s="209"/>
      <c r="HD29" s="209"/>
      <c r="HE29" s="209"/>
      <c r="HF29" s="209"/>
      <c r="HG29" s="209"/>
      <c r="HH29" s="209"/>
      <c r="HI29" s="209"/>
      <c r="HJ29" s="209"/>
      <c r="HK29" s="209"/>
      <c r="HL29" s="209"/>
      <c r="HM29" s="209"/>
      <c r="HN29" s="209"/>
      <c r="HO29" s="209"/>
      <c r="HP29" s="209"/>
      <c r="HQ29" s="209"/>
      <c r="HR29" s="209"/>
      <c r="HS29" s="209"/>
      <c r="HT29" s="209"/>
      <c r="HU29" s="209"/>
      <c r="HV29" s="209"/>
      <c r="HW29" s="209"/>
      <c r="HX29" s="209"/>
      <c r="HY29" s="209"/>
      <c r="HZ29" s="209"/>
      <c r="IA29" s="209"/>
      <c r="IB29" s="209"/>
      <c r="IC29" s="209"/>
      <c r="ID29" s="209"/>
      <c r="IE29" s="209"/>
      <c r="IF29" s="209"/>
      <c r="IG29" s="209"/>
      <c r="IH29" s="209"/>
      <c r="II29" s="209"/>
      <c r="IJ29" s="209"/>
      <c r="IK29" s="209"/>
      <c r="IL29" s="209"/>
      <c r="IM29" s="209"/>
      <c r="IN29" s="209"/>
      <c r="IO29" s="209"/>
      <c r="IP29" s="209"/>
      <c r="IQ29" s="209"/>
      <c r="IR29" s="209"/>
      <c r="IS29" s="209"/>
      <c r="IT29" s="209"/>
      <c r="IU29" s="209"/>
      <c r="IV29" s="209"/>
      <c r="IW29" s="209"/>
      <c r="IX29" s="209"/>
    </row>
    <row r="30" spans="1:258" s="7" customFormat="1" ht="21" customHeight="1">
      <c r="A30" s="86"/>
      <c r="B30" s="180"/>
      <c r="C30" s="2"/>
      <c r="D30" s="2"/>
      <c r="E30" s="3"/>
      <c r="F30" s="67"/>
      <c r="G30" s="3"/>
      <c r="H30" s="67"/>
      <c r="I30" s="4"/>
      <c r="J30" s="87"/>
      <c r="K30" s="172"/>
      <c r="L30" s="172"/>
      <c r="M30" s="184"/>
      <c r="N30" s="88"/>
      <c r="O30" s="88"/>
      <c r="P30" s="88"/>
      <c r="Q30" s="157"/>
      <c r="R30" s="157"/>
      <c r="S30" s="157"/>
      <c r="T30" s="88"/>
      <c r="U30" s="88"/>
      <c r="V30" s="88"/>
      <c r="W30" s="88"/>
      <c r="X30" s="88"/>
      <c r="Y30" s="88"/>
      <c r="Z30" s="88"/>
      <c r="AA30" s="88"/>
      <c r="AB30" s="85"/>
      <c r="AC30" s="85"/>
      <c r="AD30" s="85"/>
      <c r="AE30" s="85"/>
      <c r="AF30" s="85"/>
      <c r="AG30" s="85"/>
      <c r="AH30" s="85"/>
      <c r="AI30" s="85"/>
      <c r="AJ30" s="85"/>
      <c r="AK30" s="85"/>
      <c r="AL30" s="85"/>
      <c r="AM30" s="85"/>
      <c r="AN30" s="85"/>
      <c r="AO30" s="4"/>
      <c r="AP30" s="85"/>
      <c r="AQ30" s="85"/>
      <c r="AR30" s="85"/>
      <c r="AS30" s="85"/>
      <c r="AT30" s="85"/>
      <c r="AU30" s="85"/>
      <c r="AV30" s="85"/>
      <c r="AW30" s="85"/>
      <c r="AX30" s="85"/>
      <c r="AY30" s="85"/>
      <c r="AZ30" s="85"/>
      <c r="BA30" s="85"/>
      <c r="BB30" s="85"/>
      <c r="BC30" s="85"/>
      <c r="BD30" s="85"/>
      <c r="BE30" s="85"/>
      <c r="BF30" s="85"/>
      <c r="BG30" s="85"/>
      <c r="BH30" s="85"/>
      <c r="BI30" s="85"/>
      <c r="BJ30" s="85"/>
      <c r="BK30" s="85"/>
      <c r="BL30" s="85"/>
      <c r="BM30" s="85"/>
      <c r="BN30" s="85"/>
      <c r="BO30" s="85"/>
      <c r="BP30" s="85"/>
      <c r="BQ30" s="85"/>
      <c r="BR30" s="85"/>
      <c r="BS30" s="85"/>
      <c r="BT30" s="85"/>
      <c r="BU30" s="85"/>
      <c r="BV30" s="85"/>
      <c r="BW30" s="85"/>
      <c r="BX30" s="85"/>
      <c r="BY30" s="85"/>
      <c r="BZ30" s="85"/>
      <c r="CA30" s="85"/>
      <c r="CB30" s="85"/>
      <c r="CC30" s="85"/>
      <c r="CD30" s="85"/>
      <c r="CE30" s="85"/>
      <c r="CF30" s="85"/>
      <c r="CG30" s="85"/>
      <c r="CH30" s="85"/>
      <c r="CI30" s="85"/>
      <c r="CJ30" s="85"/>
      <c r="CK30" s="85"/>
      <c r="CL30" s="85"/>
      <c r="CM30" s="85"/>
      <c r="CN30" s="85"/>
      <c r="CO30" s="85"/>
      <c r="CP30" s="85"/>
      <c r="CQ30" s="85"/>
      <c r="CR30" s="85"/>
      <c r="CS30" s="85"/>
      <c r="CT30" s="85"/>
      <c r="CU30" s="85"/>
      <c r="CV30" s="85"/>
      <c r="CW30" s="85"/>
      <c r="CX30" s="85"/>
      <c r="CY30" s="85"/>
      <c r="CZ30" s="85"/>
      <c r="DA30" s="85"/>
      <c r="DB30" s="85"/>
      <c r="DC30" s="85"/>
      <c r="DD30" s="85"/>
      <c r="DE30" s="85"/>
      <c r="DF30" s="85"/>
      <c r="DG30" s="85"/>
      <c r="DH30" s="85"/>
      <c r="DI30" s="85"/>
      <c r="DJ30" s="85"/>
      <c r="DK30" s="85"/>
      <c r="DL30" s="85"/>
      <c r="DM30" s="85"/>
      <c r="DN30" s="85"/>
      <c r="DO30" s="85"/>
      <c r="DP30" s="85"/>
      <c r="DQ30" s="85"/>
      <c r="DR30" s="85"/>
      <c r="DS30" s="85"/>
      <c r="DT30" s="85"/>
      <c r="DU30" s="85"/>
      <c r="DV30" s="85"/>
      <c r="DW30" s="85"/>
      <c r="DX30" s="85"/>
      <c r="DY30" s="85"/>
      <c r="DZ30" s="85"/>
      <c r="EA30" s="85"/>
      <c r="EB30" s="85"/>
      <c r="EC30" s="85"/>
      <c r="ED30" s="85"/>
      <c r="EE30" s="85"/>
      <c r="EF30" s="85"/>
      <c r="EG30" s="85"/>
      <c r="EH30" s="85"/>
      <c r="EI30" s="85"/>
      <c r="EJ30" s="85"/>
      <c r="EK30" s="85"/>
      <c r="EL30" s="85"/>
      <c r="EM30" s="85"/>
      <c r="EN30" s="85"/>
      <c r="EO30" s="85"/>
      <c r="EP30" s="85"/>
      <c r="EQ30" s="85"/>
      <c r="ER30" s="85"/>
      <c r="ES30" s="85"/>
      <c r="ET30" s="85"/>
      <c r="EU30" s="85"/>
      <c r="EV30" s="85"/>
      <c r="EW30" s="85"/>
      <c r="EX30" s="85"/>
      <c r="EY30" s="85"/>
      <c r="EZ30" s="85"/>
      <c r="FA30" s="85"/>
      <c r="FB30" s="85"/>
      <c r="FC30" s="85"/>
      <c r="FD30" s="85"/>
      <c r="FE30" s="85"/>
      <c r="FF30" s="85"/>
      <c r="FG30" s="85"/>
      <c r="FH30" s="85"/>
      <c r="FI30" s="85"/>
      <c r="FJ30" s="85"/>
      <c r="FK30" s="85"/>
      <c r="FL30" s="85"/>
      <c r="FM30" s="85"/>
      <c r="FN30" s="85"/>
      <c r="FO30" s="85"/>
      <c r="FP30" s="85"/>
      <c r="FQ30" s="85"/>
      <c r="FR30" s="85"/>
      <c r="FS30" s="85"/>
      <c r="FT30" s="85"/>
      <c r="FU30" s="85"/>
      <c r="FV30" s="85"/>
      <c r="FW30" s="85"/>
      <c r="FX30" s="85"/>
      <c r="FY30" s="85"/>
      <c r="FZ30" s="85"/>
      <c r="GA30" s="85"/>
      <c r="GB30" s="85"/>
      <c r="GC30" s="85"/>
      <c r="GD30" s="85"/>
      <c r="GE30" s="85"/>
      <c r="GF30" s="85"/>
      <c r="GG30" s="85"/>
      <c r="GH30" s="85"/>
      <c r="GI30" s="85"/>
      <c r="GJ30" s="85"/>
      <c r="GK30" s="85"/>
      <c r="GL30" s="85"/>
      <c r="GM30" s="85"/>
      <c r="GN30" s="85"/>
      <c r="GO30" s="85"/>
      <c r="GP30" s="85"/>
      <c r="GQ30" s="85"/>
      <c r="GR30" s="85"/>
      <c r="GS30" s="85"/>
      <c r="GT30" s="85"/>
      <c r="GU30" s="85"/>
      <c r="GV30" s="85"/>
      <c r="GW30" s="85"/>
      <c r="GX30" s="85"/>
      <c r="GY30" s="85"/>
      <c r="GZ30" s="85"/>
      <c r="HA30" s="85"/>
      <c r="HB30" s="85"/>
      <c r="HC30" s="85"/>
      <c r="HD30" s="85"/>
      <c r="HE30" s="85"/>
      <c r="HF30" s="85"/>
      <c r="HG30" s="85"/>
      <c r="HH30" s="85"/>
      <c r="HI30" s="85"/>
      <c r="HJ30" s="85"/>
      <c r="HK30" s="85"/>
      <c r="HL30" s="85"/>
      <c r="HM30" s="85"/>
      <c r="HN30" s="85"/>
      <c r="HO30" s="85"/>
      <c r="HP30" s="85"/>
      <c r="HQ30" s="85"/>
      <c r="HR30" s="85"/>
      <c r="HS30" s="85"/>
      <c r="HT30" s="85"/>
      <c r="HU30" s="85"/>
      <c r="HV30" s="85"/>
      <c r="HW30" s="85"/>
      <c r="HX30" s="85"/>
      <c r="HY30" s="85"/>
      <c r="HZ30" s="85"/>
      <c r="IA30" s="85"/>
      <c r="IB30" s="85"/>
      <c r="IC30" s="85"/>
      <c r="ID30" s="85"/>
      <c r="IE30" s="85"/>
      <c r="IF30" s="85"/>
      <c r="IG30" s="85"/>
      <c r="IH30" s="85"/>
      <c r="II30" s="85"/>
      <c r="IJ30" s="85"/>
      <c r="IK30" s="85"/>
      <c r="IL30" s="85"/>
      <c r="IM30" s="85"/>
      <c r="IN30" s="85"/>
      <c r="IO30" s="85"/>
      <c r="IP30" s="85"/>
      <c r="IQ30" s="85"/>
      <c r="IR30" s="85"/>
      <c r="IS30" s="85"/>
      <c r="IT30" s="85"/>
      <c r="IU30" s="85"/>
      <c r="IV30" s="85"/>
      <c r="IW30" s="85"/>
      <c r="IX30" s="85"/>
    </row>
    <row r="31" spans="1:258" s="7" customFormat="1" ht="21" customHeight="1">
      <c r="A31" s="204"/>
      <c r="B31" s="521"/>
      <c r="C31" s="186"/>
      <c r="D31" s="2"/>
      <c r="E31" s="67"/>
      <c r="F31" s="67"/>
      <c r="G31" s="67"/>
      <c r="H31" s="67"/>
      <c r="I31" s="4"/>
      <c r="J31" s="87"/>
      <c r="K31" s="172"/>
      <c r="L31" s="172"/>
      <c r="M31" s="8"/>
      <c r="N31" s="88"/>
      <c r="O31" s="88"/>
      <c r="P31" s="88"/>
      <c r="Q31" s="157"/>
      <c r="R31" s="157"/>
      <c r="S31" s="157"/>
      <c r="T31" s="88"/>
      <c r="U31" s="88"/>
      <c r="V31" s="88"/>
      <c r="W31" s="88"/>
      <c r="X31" s="88"/>
      <c r="Y31" s="88"/>
      <c r="Z31" s="88"/>
      <c r="AA31" s="88"/>
      <c r="AB31" s="85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4"/>
      <c r="AP31" s="85"/>
      <c r="AQ31" s="85"/>
      <c r="AR31" s="85"/>
      <c r="AS31" s="85"/>
      <c r="AT31" s="85"/>
      <c r="AU31" s="85"/>
      <c r="AV31" s="85"/>
      <c r="AW31" s="85"/>
      <c r="AX31" s="85"/>
      <c r="AY31" s="85"/>
      <c r="AZ31" s="85"/>
      <c r="BA31" s="85"/>
      <c r="BB31" s="85"/>
      <c r="BC31" s="85"/>
      <c r="BD31" s="85"/>
      <c r="BE31" s="85"/>
      <c r="BF31" s="85"/>
      <c r="BG31" s="85"/>
      <c r="BH31" s="85"/>
      <c r="BI31" s="85"/>
      <c r="BJ31" s="85"/>
      <c r="BK31" s="85"/>
      <c r="BL31" s="85"/>
      <c r="BM31" s="85"/>
      <c r="BN31" s="85"/>
      <c r="BO31" s="85"/>
      <c r="BP31" s="85"/>
      <c r="BQ31" s="85"/>
      <c r="BR31" s="85"/>
      <c r="BS31" s="85"/>
      <c r="BT31" s="85"/>
      <c r="BU31" s="85"/>
      <c r="BV31" s="85"/>
      <c r="BW31" s="85"/>
      <c r="BX31" s="85"/>
      <c r="BY31" s="85"/>
      <c r="BZ31" s="85"/>
      <c r="CA31" s="85"/>
      <c r="CB31" s="85"/>
      <c r="CC31" s="85"/>
      <c r="CD31" s="85"/>
      <c r="CE31" s="85"/>
      <c r="CF31" s="85"/>
      <c r="CG31" s="85"/>
      <c r="CH31" s="85"/>
      <c r="CI31" s="85"/>
      <c r="CJ31" s="85"/>
      <c r="CK31" s="85"/>
      <c r="CL31" s="85"/>
      <c r="CM31" s="85"/>
      <c r="CN31" s="85"/>
      <c r="CO31" s="85"/>
      <c r="CP31" s="85"/>
      <c r="CQ31" s="85"/>
      <c r="CR31" s="85"/>
      <c r="CS31" s="85"/>
      <c r="CT31" s="85"/>
      <c r="CU31" s="85"/>
      <c r="CV31" s="85"/>
      <c r="CW31" s="85"/>
      <c r="CX31" s="85"/>
      <c r="CY31" s="85"/>
      <c r="CZ31" s="85"/>
      <c r="DA31" s="85"/>
      <c r="DB31" s="85"/>
      <c r="DC31" s="85"/>
      <c r="DD31" s="85"/>
      <c r="DE31" s="85"/>
      <c r="DF31" s="85"/>
      <c r="DG31" s="85"/>
      <c r="DH31" s="85"/>
      <c r="DI31" s="85"/>
      <c r="DJ31" s="85"/>
      <c r="DK31" s="85"/>
      <c r="DL31" s="85"/>
      <c r="DM31" s="85"/>
      <c r="DN31" s="85"/>
      <c r="DO31" s="85"/>
      <c r="DP31" s="85"/>
      <c r="DQ31" s="85"/>
      <c r="DR31" s="85"/>
      <c r="DS31" s="85"/>
      <c r="DT31" s="85"/>
      <c r="DU31" s="85"/>
      <c r="DV31" s="85"/>
      <c r="DW31" s="85"/>
      <c r="DX31" s="85"/>
      <c r="DY31" s="85"/>
      <c r="DZ31" s="85"/>
      <c r="EA31" s="85"/>
      <c r="EB31" s="85"/>
      <c r="EC31" s="85"/>
      <c r="ED31" s="85"/>
      <c r="EE31" s="85"/>
      <c r="EF31" s="85"/>
      <c r="EG31" s="85"/>
      <c r="EH31" s="85"/>
      <c r="EI31" s="85"/>
      <c r="EJ31" s="85"/>
      <c r="EK31" s="85"/>
      <c r="EL31" s="85"/>
      <c r="EM31" s="85"/>
      <c r="EN31" s="85"/>
      <c r="EO31" s="85"/>
      <c r="EP31" s="85"/>
      <c r="EQ31" s="85"/>
      <c r="ER31" s="85"/>
      <c r="ES31" s="85"/>
      <c r="ET31" s="85"/>
      <c r="EU31" s="85"/>
      <c r="EV31" s="85"/>
      <c r="EW31" s="85"/>
      <c r="EX31" s="85"/>
      <c r="EY31" s="85"/>
      <c r="EZ31" s="85"/>
      <c r="FA31" s="85"/>
      <c r="FB31" s="85"/>
      <c r="FC31" s="85"/>
      <c r="FD31" s="85"/>
      <c r="FE31" s="85"/>
      <c r="FF31" s="85"/>
      <c r="FG31" s="85"/>
      <c r="FH31" s="85"/>
      <c r="FI31" s="85"/>
      <c r="FJ31" s="85"/>
      <c r="FK31" s="85"/>
      <c r="FL31" s="85"/>
      <c r="FM31" s="85"/>
      <c r="FN31" s="85"/>
      <c r="FO31" s="85"/>
      <c r="FP31" s="85"/>
      <c r="FQ31" s="85"/>
      <c r="FR31" s="85"/>
      <c r="FS31" s="85"/>
      <c r="FT31" s="85"/>
      <c r="FU31" s="85"/>
      <c r="FV31" s="85"/>
      <c r="FW31" s="85"/>
      <c r="FX31" s="85"/>
      <c r="FY31" s="85"/>
      <c r="FZ31" s="85"/>
      <c r="GA31" s="85"/>
      <c r="GB31" s="85"/>
      <c r="GC31" s="85"/>
      <c r="GD31" s="85"/>
      <c r="GE31" s="85"/>
      <c r="GF31" s="85"/>
      <c r="GG31" s="85"/>
      <c r="GH31" s="85"/>
      <c r="GI31" s="85"/>
      <c r="GJ31" s="85"/>
      <c r="GK31" s="85"/>
      <c r="GL31" s="85"/>
      <c r="GM31" s="85"/>
      <c r="GN31" s="85"/>
      <c r="GO31" s="85"/>
      <c r="GP31" s="85"/>
      <c r="GQ31" s="85"/>
      <c r="GR31" s="85"/>
      <c r="GS31" s="85"/>
      <c r="GT31" s="85"/>
      <c r="GU31" s="85"/>
      <c r="GV31" s="85"/>
      <c r="GW31" s="85"/>
      <c r="GX31" s="85"/>
      <c r="GY31" s="85"/>
      <c r="GZ31" s="85"/>
      <c r="HA31" s="85"/>
      <c r="HB31" s="85"/>
      <c r="HC31" s="85"/>
      <c r="HD31" s="85"/>
      <c r="HE31" s="85"/>
      <c r="HF31" s="85"/>
      <c r="HG31" s="85"/>
      <c r="HH31" s="85"/>
      <c r="HI31" s="85"/>
      <c r="HJ31" s="85"/>
      <c r="HK31" s="85"/>
      <c r="HL31" s="85"/>
      <c r="HM31" s="85"/>
      <c r="HN31" s="85"/>
      <c r="HO31" s="85"/>
      <c r="HP31" s="85"/>
      <c r="HQ31" s="85"/>
      <c r="HR31" s="85"/>
      <c r="HS31" s="85"/>
      <c r="HT31" s="85"/>
      <c r="HU31" s="85"/>
      <c r="HV31" s="85"/>
      <c r="HW31" s="85"/>
      <c r="HX31" s="85"/>
      <c r="HY31" s="85"/>
      <c r="HZ31" s="85"/>
      <c r="IA31" s="85"/>
      <c r="IB31" s="85"/>
      <c r="IC31" s="85"/>
      <c r="ID31" s="85"/>
      <c r="IE31" s="85"/>
      <c r="IF31" s="85"/>
      <c r="IG31" s="85"/>
      <c r="IH31" s="85"/>
      <c r="II31" s="85"/>
      <c r="IJ31" s="85"/>
      <c r="IK31" s="85"/>
      <c r="IL31" s="85"/>
      <c r="IM31" s="85"/>
      <c r="IN31" s="85"/>
      <c r="IO31" s="85"/>
      <c r="IP31" s="85"/>
      <c r="IQ31" s="85"/>
      <c r="IR31" s="85"/>
      <c r="IS31" s="85"/>
      <c r="IT31" s="85"/>
      <c r="IU31" s="85"/>
      <c r="IV31" s="85"/>
      <c r="IW31" s="85"/>
      <c r="IX31" s="85"/>
    </row>
    <row r="32" spans="1:258" s="7" customFormat="1" ht="21" customHeight="1">
      <c r="A32" s="204"/>
      <c r="B32" s="180"/>
      <c r="C32" s="186"/>
      <c r="D32" s="2"/>
      <c r="E32" s="67"/>
      <c r="F32" s="67"/>
      <c r="G32" s="67"/>
      <c r="H32" s="67"/>
      <c r="I32" s="4"/>
      <c r="J32" s="87"/>
      <c r="K32" s="172"/>
      <c r="L32" s="172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5"/>
      <c r="AB32" s="85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4"/>
      <c r="AP32" s="85"/>
      <c r="AQ32" s="85"/>
      <c r="AR32" s="85"/>
      <c r="AS32" s="85"/>
      <c r="AT32" s="85"/>
      <c r="AU32" s="85"/>
      <c r="AV32" s="85"/>
      <c r="AW32" s="85"/>
      <c r="AX32" s="85"/>
      <c r="AY32" s="85"/>
      <c r="AZ32" s="85"/>
      <c r="BA32" s="85"/>
      <c r="BB32" s="85"/>
      <c r="BC32" s="85"/>
      <c r="BD32" s="85"/>
      <c r="BE32" s="85"/>
      <c r="BF32" s="85"/>
      <c r="BG32" s="85"/>
      <c r="BH32" s="85"/>
      <c r="BI32" s="85"/>
      <c r="BJ32" s="85"/>
      <c r="BK32" s="85"/>
      <c r="BL32" s="85"/>
      <c r="BM32" s="85"/>
      <c r="BN32" s="85"/>
      <c r="BO32" s="85"/>
      <c r="BP32" s="85"/>
      <c r="BQ32" s="85"/>
      <c r="BR32" s="85"/>
      <c r="BS32" s="85"/>
      <c r="BT32" s="85"/>
      <c r="BU32" s="85"/>
      <c r="BV32" s="85"/>
      <c r="BW32" s="85"/>
      <c r="BX32" s="85"/>
      <c r="BY32" s="85"/>
      <c r="BZ32" s="85"/>
      <c r="CA32" s="85"/>
      <c r="CB32" s="85"/>
      <c r="CC32" s="85"/>
      <c r="CD32" s="85"/>
      <c r="CE32" s="85"/>
      <c r="CF32" s="85"/>
      <c r="CG32" s="85"/>
      <c r="CH32" s="85"/>
      <c r="CI32" s="85"/>
      <c r="CJ32" s="85"/>
      <c r="CK32" s="85"/>
      <c r="CL32" s="85"/>
      <c r="CM32" s="85"/>
      <c r="CN32" s="85"/>
      <c r="CO32" s="85"/>
      <c r="CP32" s="85"/>
      <c r="CQ32" s="85"/>
      <c r="CR32" s="85"/>
      <c r="CS32" s="85"/>
      <c r="CT32" s="85"/>
      <c r="CU32" s="85"/>
      <c r="CV32" s="85"/>
      <c r="CW32" s="85"/>
      <c r="CX32" s="85"/>
      <c r="CY32" s="85"/>
      <c r="CZ32" s="85"/>
      <c r="DA32" s="85"/>
      <c r="DB32" s="85"/>
      <c r="DC32" s="85"/>
      <c r="DD32" s="85"/>
      <c r="DE32" s="85"/>
      <c r="DF32" s="85"/>
      <c r="DG32" s="85"/>
      <c r="DH32" s="85"/>
      <c r="DI32" s="85"/>
      <c r="DJ32" s="85"/>
      <c r="DK32" s="85"/>
      <c r="DL32" s="85"/>
      <c r="DM32" s="85"/>
      <c r="DN32" s="85"/>
      <c r="DO32" s="85"/>
      <c r="DP32" s="85"/>
      <c r="DQ32" s="85"/>
      <c r="DR32" s="85"/>
      <c r="DS32" s="85"/>
      <c r="DT32" s="85"/>
      <c r="DU32" s="85"/>
      <c r="DV32" s="85"/>
      <c r="DW32" s="85"/>
      <c r="DX32" s="85"/>
      <c r="DY32" s="85"/>
      <c r="DZ32" s="85"/>
      <c r="EA32" s="85"/>
      <c r="EB32" s="85"/>
      <c r="EC32" s="85"/>
      <c r="ED32" s="85"/>
      <c r="EE32" s="85"/>
      <c r="EF32" s="85"/>
      <c r="EG32" s="85"/>
      <c r="EH32" s="85"/>
      <c r="EI32" s="85"/>
      <c r="EJ32" s="85"/>
      <c r="EK32" s="85"/>
      <c r="EL32" s="85"/>
      <c r="EM32" s="85"/>
      <c r="EN32" s="85"/>
      <c r="EO32" s="85"/>
      <c r="EP32" s="85"/>
      <c r="EQ32" s="85"/>
      <c r="ER32" s="85"/>
      <c r="ES32" s="85"/>
      <c r="ET32" s="85"/>
      <c r="EU32" s="85"/>
      <c r="EV32" s="85"/>
      <c r="EW32" s="85"/>
      <c r="EX32" s="85"/>
      <c r="EY32" s="85"/>
      <c r="EZ32" s="85"/>
      <c r="FA32" s="85"/>
      <c r="FB32" s="85"/>
      <c r="FC32" s="85"/>
      <c r="FD32" s="85"/>
      <c r="FE32" s="85"/>
      <c r="FF32" s="85"/>
      <c r="FG32" s="85"/>
      <c r="FH32" s="85"/>
      <c r="FI32" s="85"/>
      <c r="FJ32" s="85"/>
      <c r="FK32" s="85"/>
      <c r="FL32" s="85"/>
      <c r="FM32" s="85"/>
      <c r="FN32" s="85"/>
      <c r="FO32" s="85"/>
      <c r="FP32" s="85"/>
      <c r="FQ32" s="85"/>
      <c r="FR32" s="85"/>
      <c r="FS32" s="85"/>
      <c r="FT32" s="85"/>
      <c r="FU32" s="85"/>
      <c r="FV32" s="85"/>
      <c r="FW32" s="85"/>
      <c r="FX32" s="85"/>
      <c r="FY32" s="85"/>
      <c r="FZ32" s="85"/>
      <c r="GA32" s="85"/>
      <c r="GB32" s="85"/>
      <c r="GC32" s="85"/>
      <c r="GD32" s="85"/>
      <c r="GE32" s="85"/>
      <c r="GF32" s="85"/>
      <c r="GG32" s="85"/>
      <c r="GH32" s="85"/>
      <c r="GI32" s="85"/>
      <c r="GJ32" s="85"/>
      <c r="GK32" s="85"/>
      <c r="GL32" s="85"/>
      <c r="GM32" s="85"/>
      <c r="GN32" s="85"/>
      <c r="GO32" s="85"/>
      <c r="GP32" s="85"/>
      <c r="GQ32" s="85"/>
      <c r="GR32" s="85"/>
      <c r="GS32" s="85"/>
      <c r="GT32" s="85"/>
      <c r="GU32" s="85"/>
      <c r="GV32" s="85"/>
      <c r="GW32" s="85"/>
      <c r="GX32" s="85"/>
      <c r="GY32" s="85"/>
      <c r="GZ32" s="85"/>
      <c r="HA32" s="85"/>
      <c r="HB32" s="85"/>
      <c r="HC32" s="85"/>
      <c r="HD32" s="85"/>
      <c r="HE32" s="85"/>
      <c r="HF32" s="85"/>
      <c r="HG32" s="85"/>
      <c r="HH32" s="85"/>
      <c r="HI32" s="85"/>
      <c r="HJ32" s="85"/>
      <c r="HK32" s="85"/>
      <c r="HL32" s="85"/>
      <c r="HM32" s="85"/>
      <c r="HN32" s="85"/>
      <c r="HO32" s="85"/>
      <c r="HP32" s="85"/>
      <c r="HQ32" s="85"/>
      <c r="HR32" s="85"/>
      <c r="HS32" s="85"/>
      <c r="HT32" s="85"/>
      <c r="HU32" s="85"/>
      <c r="HV32" s="85"/>
      <c r="HW32" s="85"/>
      <c r="HX32" s="85"/>
      <c r="HY32" s="85"/>
      <c r="HZ32" s="85"/>
      <c r="IA32" s="85"/>
      <c r="IB32" s="85"/>
      <c r="IC32" s="85"/>
      <c r="ID32" s="85"/>
      <c r="IE32" s="85"/>
      <c r="IF32" s="85"/>
      <c r="IG32" s="85"/>
      <c r="IH32" s="85"/>
      <c r="II32" s="85"/>
      <c r="IJ32" s="85"/>
      <c r="IK32" s="85"/>
      <c r="IL32" s="85"/>
      <c r="IM32" s="85"/>
      <c r="IN32" s="85"/>
      <c r="IO32" s="85"/>
      <c r="IP32" s="85"/>
      <c r="IQ32" s="85"/>
      <c r="IR32" s="85"/>
      <c r="IS32" s="85"/>
      <c r="IT32" s="85"/>
      <c r="IU32" s="85"/>
      <c r="IV32" s="85"/>
      <c r="IW32" s="85"/>
      <c r="IX32" s="85"/>
    </row>
    <row r="33" spans="1:258" s="7" customFormat="1" ht="21" customHeight="1">
      <c r="A33" s="204"/>
      <c r="B33" s="521"/>
      <c r="C33" s="186"/>
      <c r="D33" s="2"/>
      <c r="E33" s="67"/>
      <c r="F33" s="67"/>
      <c r="G33" s="67"/>
      <c r="H33" s="67"/>
      <c r="I33" s="4"/>
      <c r="J33" s="87"/>
      <c r="K33" s="172"/>
      <c r="L33" s="172"/>
      <c r="M33" s="157"/>
      <c r="N33" s="88"/>
      <c r="O33" s="202"/>
      <c r="P33" s="88"/>
      <c r="Q33" s="157"/>
      <c r="R33" s="157"/>
      <c r="S33" s="157"/>
      <c r="T33" s="157"/>
      <c r="U33" s="88"/>
      <c r="V33" s="88"/>
      <c r="W33" s="88"/>
      <c r="X33" s="88"/>
      <c r="Y33" s="157"/>
      <c r="Z33" s="157"/>
      <c r="AA33" s="88"/>
      <c r="AB33" s="85"/>
      <c r="AC33" s="161"/>
      <c r="AD33" s="85"/>
      <c r="AE33" s="85"/>
      <c r="AF33" s="85"/>
      <c r="AG33" s="85"/>
      <c r="AH33" s="85"/>
      <c r="AI33" s="85"/>
      <c r="AJ33" s="85"/>
      <c r="AK33" s="85"/>
      <c r="AL33" s="85"/>
      <c r="AM33" s="85"/>
      <c r="AN33" s="85"/>
      <c r="AO33" s="4"/>
      <c r="AP33" s="85"/>
      <c r="AQ33" s="85"/>
      <c r="AR33" s="85"/>
      <c r="AS33" s="85"/>
      <c r="AT33" s="85"/>
      <c r="AU33" s="85"/>
      <c r="AV33" s="85"/>
      <c r="AW33" s="85"/>
      <c r="AX33" s="85"/>
      <c r="AY33" s="85"/>
      <c r="AZ33" s="85"/>
      <c r="BA33" s="85"/>
      <c r="BB33" s="85"/>
      <c r="BC33" s="85"/>
      <c r="BD33" s="85"/>
      <c r="BE33" s="85"/>
      <c r="BF33" s="85"/>
      <c r="BG33" s="85"/>
      <c r="BH33" s="85"/>
      <c r="BI33" s="85"/>
      <c r="BJ33" s="85"/>
      <c r="BK33" s="85"/>
      <c r="BL33" s="85"/>
      <c r="BM33" s="85"/>
      <c r="BN33" s="85"/>
      <c r="BO33" s="85"/>
      <c r="BP33" s="85"/>
      <c r="BQ33" s="85"/>
      <c r="BR33" s="85"/>
      <c r="BS33" s="85"/>
      <c r="BT33" s="85"/>
      <c r="BU33" s="85"/>
      <c r="BV33" s="85"/>
      <c r="BW33" s="85"/>
      <c r="BX33" s="85"/>
      <c r="BY33" s="85"/>
      <c r="BZ33" s="85"/>
      <c r="CA33" s="85"/>
      <c r="CB33" s="85"/>
      <c r="CC33" s="85"/>
      <c r="CD33" s="85"/>
      <c r="CE33" s="85"/>
      <c r="CF33" s="85"/>
      <c r="CG33" s="85"/>
      <c r="CH33" s="85"/>
      <c r="CI33" s="85"/>
      <c r="CJ33" s="85"/>
      <c r="CK33" s="85"/>
      <c r="CL33" s="85"/>
      <c r="CM33" s="85"/>
      <c r="CN33" s="85"/>
      <c r="CO33" s="85"/>
      <c r="CP33" s="85"/>
      <c r="CQ33" s="85"/>
      <c r="CR33" s="85"/>
      <c r="CS33" s="85"/>
      <c r="CT33" s="85"/>
      <c r="CU33" s="85"/>
      <c r="CV33" s="85"/>
      <c r="CW33" s="85"/>
      <c r="CX33" s="85"/>
      <c r="CY33" s="85"/>
      <c r="CZ33" s="85"/>
      <c r="DA33" s="85"/>
      <c r="DB33" s="85"/>
      <c r="DC33" s="85"/>
      <c r="DD33" s="85"/>
      <c r="DE33" s="85"/>
      <c r="DF33" s="85"/>
      <c r="DG33" s="85"/>
      <c r="DH33" s="85"/>
      <c r="DI33" s="85"/>
      <c r="DJ33" s="85"/>
      <c r="DK33" s="85"/>
      <c r="DL33" s="85"/>
      <c r="DM33" s="85"/>
      <c r="DN33" s="85"/>
      <c r="DO33" s="85"/>
      <c r="DP33" s="85"/>
      <c r="DQ33" s="85"/>
      <c r="DR33" s="85"/>
      <c r="DS33" s="85"/>
      <c r="DT33" s="85"/>
      <c r="DU33" s="85"/>
      <c r="DV33" s="85"/>
      <c r="DW33" s="85"/>
      <c r="DX33" s="85"/>
      <c r="DY33" s="85"/>
      <c r="DZ33" s="85"/>
      <c r="EA33" s="85"/>
      <c r="EB33" s="85"/>
      <c r="EC33" s="85"/>
      <c r="ED33" s="85"/>
      <c r="EE33" s="85"/>
      <c r="EF33" s="85"/>
      <c r="EG33" s="85"/>
      <c r="EH33" s="85"/>
      <c r="EI33" s="85"/>
      <c r="EJ33" s="85"/>
      <c r="EK33" s="85"/>
      <c r="EL33" s="85"/>
      <c r="EM33" s="85"/>
      <c r="EN33" s="85"/>
      <c r="EO33" s="85"/>
      <c r="EP33" s="85"/>
      <c r="EQ33" s="85"/>
      <c r="ER33" s="85"/>
      <c r="ES33" s="85"/>
      <c r="ET33" s="85"/>
      <c r="EU33" s="85"/>
      <c r="EV33" s="85"/>
      <c r="EW33" s="85"/>
      <c r="EX33" s="85"/>
      <c r="EY33" s="85"/>
      <c r="EZ33" s="85"/>
      <c r="FA33" s="85"/>
      <c r="FB33" s="85"/>
      <c r="FC33" s="85"/>
      <c r="FD33" s="85"/>
      <c r="FE33" s="85"/>
      <c r="FF33" s="85"/>
      <c r="FG33" s="85"/>
      <c r="FH33" s="85"/>
      <c r="FI33" s="85"/>
      <c r="FJ33" s="85"/>
      <c r="FK33" s="85"/>
      <c r="FL33" s="85"/>
      <c r="FM33" s="85"/>
      <c r="FN33" s="85"/>
      <c r="FO33" s="85"/>
      <c r="FP33" s="85"/>
      <c r="FQ33" s="85"/>
      <c r="FR33" s="85"/>
      <c r="FS33" s="85"/>
      <c r="FT33" s="85"/>
      <c r="FU33" s="85"/>
      <c r="FV33" s="85"/>
      <c r="FW33" s="85"/>
      <c r="FX33" s="85"/>
      <c r="FY33" s="85"/>
      <c r="FZ33" s="85"/>
      <c r="GA33" s="85"/>
      <c r="GB33" s="85"/>
      <c r="GC33" s="85"/>
      <c r="GD33" s="85"/>
      <c r="GE33" s="85"/>
      <c r="GF33" s="85"/>
      <c r="GG33" s="85"/>
      <c r="GH33" s="85"/>
      <c r="GI33" s="85"/>
      <c r="GJ33" s="85"/>
      <c r="GK33" s="85"/>
      <c r="GL33" s="85"/>
      <c r="GM33" s="85"/>
      <c r="GN33" s="85"/>
      <c r="GO33" s="85"/>
      <c r="GP33" s="85"/>
      <c r="GQ33" s="85"/>
      <c r="GR33" s="85"/>
      <c r="GS33" s="85"/>
      <c r="GT33" s="85"/>
      <c r="GU33" s="85"/>
      <c r="GV33" s="85"/>
      <c r="GW33" s="85"/>
      <c r="GX33" s="85"/>
      <c r="GY33" s="85"/>
      <c r="GZ33" s="85"/>
      <c r="HA33" s="85"/>
      <c r="HB33" s="85"/>
      <c r="HC33" s="85"/>
      <c r="HD33" s="85"/>
      <c r="HE33" s="85"/>
      <c r="HF33" s="85"/>
      <c r="HG33" s="85"/>
      <c r="HH33" s="85"/>
      <c r="HI33" s="85"/>
      <c r="HJ33" s="85"/>
      <c r="HK33" s="85"/>
      <c r="HL33" s="85"/>
      <c r="HM33" s="85"/>
      <c r="HN33" s="85"/>
      <c r="HO33" s="85"/>
      <c r="HP33" s="85"/>
      <c r="HQ33" s="85"/>
      <c r="HR33" s="85"/>
      <c r="HS33" s="85"/>
      <c r="HT33" s="85"/>
      <c r="HU33" s="85"/>
      <c r="HV33" s="85"/>
      <c r="HW33" s="85"/>
      <c r="HX33" s="85"/>
      <c r="HY33" s="85"/>
      <c r="HZ33" s="85"/>
      <c r="IA33" s="85"/>
      <c r="IB33" s="85"/>
      <c r="IC33" s="85"/>
      <c r="ID33" s="85"/>
      <c r="IE33" s="85"/>
      <c r="IF33" s="85"/>
      <c r="IG33" s="85"/>
      <c r="IH33" s="85"/>
      <c r="II33" s="85"/>
      <c r="IJ33" s="85"/>
      <c r="IK33" s="85"/>
      <c r="IL33" s="85"/>
      <c r="IM33" s="85"/>
      <c r="IN33" s="85"/>
      <c r="IO33" s="85"/>
      <c r="IP33" s="85"/>
      <c r="IQ33" s="85"/>
      <c r="IR33" s="85"/>
      <c r="IS33" s="85"/>
      <c r="IT33" s="85"/>
      <c r="IU33" s="85"/>
      <c r="IV33" s="85"/>
      <c r="IW33" s="85"/>
      <c r="IX33" s="85"/>
    </row>
    <row r="34" spans="1:258" s="7" customFormat="1" ht="21" customHeight="1">
      <c r="A34" s="86"/>
      <c r="B34" s="521"/>
      <c r="C34" s="2"/>
      <c r="D34" s="2"/>
      <c r="E34" s="3"/>
      <c r="F34" s="67"/>
      <c r="G34" s="67"/>
      <c r="H34" s="67"/>
      <c r="I34" s="4"/>
      <c r="J34" s="87"/>
      <c r="K34" s="172"/>
      <c r="L34" s="172"/>
      <c r="M34" s="157"/>
      <c r="N34" s="88"/>
      <c r="O34" s="88"/>
      <c r="P34" s="88"/>
      <c r="Q34" s="157"/>
      <c r="R34" s="157"/>
      <c r="S34" s="157"/>
      <c r="T34" s="157"/>
      <c r="U34" s="88"/>
      <c r="V34" s="88"/>
      <c r="W34" s="88"/>
      <c r="X34" s="88"/>
      <c r="Y34" s="88"/>
      <c r="Z34" s="88"/>
      <c r="AA34" s="88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4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5"/>
      <c r="BD34" s="85"/>
      <c r="BE34" s="85"/>
      <c r="BF34" s="85"/>
      <c r="BG34" s="85"/>
      <c r="BH34" s="85"/>
      <c r="BI34" s="85"/>
      <c r="BJ34" s="85"/>
      <c r="BK34" s="85"/>
      <c r="BL34" s="85"/>
      <c r="BM34" s="85"/>
      <c r="BN34" s="85"/>
      <c r="BO34" s="85"/>
      <c r="BP34" s="85"/>
      <c r="BQ34" s="85"/>
      <c r="BR34" s="85"/>
      <c r="BS34" s="85"/>
      <c r="BT34" s="85"/>
      <c r="BU34" s="85"/>
      <c r="BV34" s="85"/>
      <c r="BW34" s="85"/>
      <c r="BX34" s="85"/>
      <c r="BY34" s="85"/>
      <c r="BZ34" s="85"/>
      <c r="CA34" s="85"/>
      <c r="CB34" s="85"/>
      <c r="CC34" s="85"/>
      <c r="CD34" s="85"/>
      <c r="CE34" s="85"/>
      <c r="CF34" s="85"/>
      <c r="CG34" s="85"/>
      <c r="CH34" s="85"/>
      <c r="CI34" s="85"/>
      <c r="CJ34" s="85"/>
      <c r="CK34" s="85"/>
      <c r="CL34" s="85"/>
      <c r="CM34" s="85"/>
      <c r="CN34" s="85"/>
      <c r="CO34" s="85"/>
      <c r="CP34" s="85"/>
      <c r="CQ34" s="85"/>
      <c r="CR34" s="85"/>
      <c r="CS34" s="85"/>
      <c r="CT34" s="85"/>
      <c r="CU34" s="85"/>
      <c r="CV34" s="85"/>
      <c r="CW34" s="85"/>
      <c r="CX34" s="85"/>
      <c r="CY34" s="85"/>
      <c r="CZ34" s="85"/>
      <c r="DA34" s="85"/>
      <c r="DB34" s="85"/>
      <c r="DC34" s="85"/>
      <c r="DD34" s="85"/>
      <c r="DE34" s="85"/>
      <c r="DF34" s="85"/>
      <c r="DG34" s="85"/>
      <c r="DH34" s="85"/>
      <c r="DI34" s="85"/>
      <c r="DJ34" s="85"/>
      <c r="DK34" s="85"/>
      <c r="DL34" s="85"/>
      <c r="DM34" s="85"/>
      <c r="DN34" s="85"/>
      <c r="DO34" s="85"/>
      <c r="DP34" s="85"/>
      <c r="DQ34" s="85"/>
      <c r="DR34" s="85"/>
      <c r="DS34" s="85"/>
      <c r="DT34" s="85"/>
      <c r="DU34" s="85"/>
      <c r="DV34" s="85"/>
      <c r="DW34" s="85"/>
      <c r="DX34" s="85"/>
      <c r="DY34" s="85"/>
      <c r="DZ34" s="85"/>
      <c r="EA34" s="85"/>
      <c r="EB34" s="85"/>
      <c r="EC34" s="85"/>
      <c r="ED34" s="85"/>
      <c r="EE34" s="85"/>
      <c r="EF34" s="85"/>
      <c r="EG34" s="85"/>
      <c r="EH34" s="85"/>
      <c r="EI34" s="85"/>
      <c r="EJ34" s="85"/>
      <c r="EK34" s="85"/>
      <c r="EL34" s="85"/>
      <c r="EM34" s="85"/>
      <c r="EN34" s="85"/>
      <c r="EO34" s="85"/>
      <c r="EP34" s="85"/>
      <c r="EQ34" s="85"/>
      <c r="ER34" s="85"/>
      <c r="ES34" s="85"/>
      <c r="ET34" s="85"/>
      <c r="EU34" s="85"/>
      <c r="EV34" s="85"/>
      <c r="EW34" s="85"/>
      <c r="EX34" s="85"/>
      <c r="EY34" s="85"/>
      <c r="EZ34" s="85"/>
      <c r="FA34" s="85"/>
      <c r="FB34" s="85"/>
      <c r="FC34" s="85"/>
      <c r="FD34" s="85"/>
      <c r="FE34" s="85"/>
      <c r="FF34" s="85"/>
      <c r="FG34" s="85"/>
      <c r="FH34" s="85"/>
      <c r="FI34" s="85"/>
      <c r="FJ34" s="85"/>
      <c r="FK34" s="85"/>
      <c r="FL34" s="85"/>
      <c r="FM34" s="85"/>
      <c r="FN34" s="85"/>
      <c r="FO34" s="85"/>
      <c r="FP34" s="85"/>
      <c r="FQ34" s="85"/>
      <c r="FR34" s="85"/>
      <c r="FS34" s="85"/>
      <c r="FT34" s="85"/>
      <c r="FU34" s="85"/>
      <c r="FV34" s="85"/>
      <c r="FW34" s="85"/>
      <c r="FX34" s="85"/>
      <c r="FY34" s="85"/>
      <c r="FZ34" s="85"/>
      <c r="GA34" s="85"/>
      <c r="GB34" s="85"/>
      <c r="GC34" s="85"/>
      <c r="GD34" s="85"/>
      <c r="GE34" s="85"/>
      <c r="GF34" s="85"/>
      <c r="GG34" s="85"/>
      <c r="GH34" s="85"/>
      <c r="GI34" s="85"/>
      <c r="GJ34" s="85"/>
      <c r="GK34" s="85"/>
      <c r="GL34" s="85"/>
      <c r="GM34" s="85"/>
      <c r="GN34" s="85"/>
      <c r="GO34" s="85"/>
      <c r="GP34" s="85"/>
      <c r="GQ34" s="85"/>
      <c r="GR34" s="85"/>
      <c r="GS34" s="85"/>
      <c r="GT34" s="85"/>
      <c r="GU34" s="85"/>
      <c r="GV34" s="85"/>
      <c r="GW34" s="85"/>
      <c r="GX34" s="85"/>
      <c r="GY34" s="85"/>
      <c r="GZ34" s="85"/>
      <c r="HA34" s="85"/>
      <c r="HB34" s="85"/>
      <c r="HC34" s="85"/>
      <c r="HD34" s="85"/>
      <c r="HE34" s="85"/>
      <c r="HF34" s="85"/>
      <c r="HG34" s="85"/>
      <c r="HH34" s="85"/>
      <c r="HI34" s="85"/>
      <c r="HJ34" s="85"/>
      <c r="HK34" s="85"/>
      <c r="HL34" s="85"/>
      <c r="HM34" s="85"/>
      <c r="HN34" s="85"/>
      <c r="HO34" s="85"/>
      <c r="HP34" s="85"/>
      <c r="HQ34" s="85"/>
      <c r="HR34" s="85"/>
      <c r="HS34" s="85"/>
      <c r="HT34" s="85"/>
      <c r="HU34" s="85"/>
      <c r="HV34" s="85"/>
      <c r="HW34" s="85"/>
      <c r="HX34" s="85"/>
      <c r="HY34" s="85"/>
      <c r="HZ34" s="85"/>
      <c r="IA34" s="85"/>
      <c r="IB34" s="85"/>
      <c r="IC34" s="85"/>
      <c r="ID34" s="85"/>
      <c r="IE34" s="85"/>
      <c r="IF34" s="85"/>
      <c r="IG34" s="85"/>
      <c r="IH34" s="85"/>
      <c r="II34" s="85"/>
      <c r="IJ34" s="85"/>
      <c r="IK34" s="85"/>
      <c r="IL34" s="85"/>
      <c r="IM34" s="85"/>
      <c r="IN34" s="85"/>
      <c r="IO34" s="85"/>
      <c r="IP34" s="85"/>
      <c r="IQ34" s="85"/>
      <c r="IR34" s="85"/>
      <c r="IS34" s="85"/>
      <c r="IT34" s="85"/>
      <c r="IU34" s="85"/>
      <c r="IV34" s="85"/>
      <c r="IW34" s="85"/>
      <c r="IX34" s="85"/>
    </row>
    <row r="35" spans="1:258" s="194" customFormat="1" ht="21" customHeight="1">
      <c r="A35" s="188"/>
      <c r="B35" s="185"/>
      <c r="C35" s="2"/>
      <c r="D35" s="2"/>
      <c r="E35" s="3"/>
      <c r="F35" s="67"/>
      <c r="G35" s="67"/>
      <c r="H35" s="67"/>
      <c r="I35" s="4"/>
      <c r="J35" s="189"/>
      <c r="K35" s="190"/>
      <c r="L35" s="190"/>
      <c r="M35" s="191"/>
      <c r="N35" s="192"/>
      <c r="O35" s="192"/>
      <c r="P35" s="192"/>
      <c r="Q35" s="191"/>
      <c r="R35" s="191"/>
      <c r="S35" s="191"/>
      <c r="T35" s="191"/>
      <c r="U35" s="192"/>
      <c r="V35" s="192"/>
      <c r="W35" s="192"/>
      <c r="X35" s="192"/>
      <c r="Y35" s="192"/>
      <c r="Z35" s="192"/>
      <c r="AA35" s="192"/>
      <c r="AB35" s="193"/>
      <c r="AC35" s="193"/>
      <c r="AD35" s="193"/>
      <c r="AE35" s="193"/>
      <c r="AF35" s="193"/>
      <c r="AG35" s="193"/>
      <c r="AH35" s="193"/>
      <c r="AI35" s="193"/>
      <c r="AJ35" s="193"/>
      <c r="AK35" s="193"/>
      <c r="AL35" s="193"/>
      <c r="AM35" s="193"/>
      <c r="AN35" s="193"/>
      <c r="AO35" s="187"/>
      <c r="AP35" s="193"/>
      <c r="AQ35" s="193"/>
      <c r="AR35" s="193"/>
      <c r="AS35" s="193"/>
      <c r="AT35" s="193"/>
      <c r="AU35" s="193"/>
      <c r="AV35" s="193"/>
      <c r="AW35" s="193"/>
      <c r="AX35" s="193"/>
      <c r="AY35" s="193"/>
      <c r="AZ35" s="193"/>
      <c r="BA35" s="193"/>
      <c r="BB35" s="193"/>
      <c r="BC35" s="193"/>
      <c r="BD35" s="193"/>
      <c r="BE35" s="193"/>
      <c r="BF35" s="193"/>
      <c r="BG35" s="193"/>
      <c r="BH35" s="193"/>
      <c r="BI35" s="193"/>
      <c r="BJ35" s="193"/>
      <c r="BK35" s="193"/>
      <c r="BL35" s="193"/>
      <c r="BM35" s="193"/>
      <c r="BN35" s="193"/>
      <c r="BO35" s="193"/>
      <c r="BP35" s="193"/>
      <c r="BQ35" s="193"/>
      <c r="BR35" s="193"/>
      <c r="BS35" s="193"/>
      <c r="BT35" s="193"/>
      <c r="BU35" s="193"/>
      <c r="BV35" s="193"/>
      <c r="BW35" s="193"/>
      <c r="BX35" s="193"/>
      <c r="BY35" s="193"/>
      <c r="BZ35" s="193"/>
      <c r="CA35" s="193"/>
      <c r="CB35" s="193"/>
      <c r="CC35" s="193"/>
      <c r="CD35" s="193"/>
      <c r="CE35" s="193"/>
      <c r="CF35" s="193"/>
      <c r="CG35" s="193"/>
      <c r="CH35" s="193"/>
      <c r="CI35" s="193"/>
      <c r="CJ35" s="193"/>
      <c r="CK35" s="193"/>
      <c r="CL35" s="193"/>
      <c r="CM35" s="193"/>
      <c r="CN35" s="193"/>
      <c r="CO35" s="193"/>
      <c r="CP35" s="193"/>
      <c r="CQ35" s="193"/>
      <c r="CR35" s="193"/>
      <c r="CS35" s="193"/>
      <c r="CT35" s="193"/>
      <c r="CU35" s="193"/>
      <c r="CV35" s="193"/>
      <c r="CW35" s="193"/>
      <c r="CX35" s="193"/>
      <c r="CY35" s="193"/>
      <c r="CZ35" s="193"/>
      <c r="DA35" s="193"/>
      <c r="DB35" s="193"/>
      <c r="DC35" s="193"/>
      <c r="DD35" s="193"/>
      <c r="DE35" s="193"/>
      <c r="DF35" s="193"/>
      <c r="DG35" s="193"/>
      <c r="DH35" s="193"/>
      <c r="DI35" s="193"/>
      <c r="DJ35" s="193"/>
      <c r="DK35" s="193"/>
      <c r="DL35" s="193"/>
      <c r="DM35" s="193"/>
      <c r="DN35" s="193"/>
      <c r="DO35" s="193"/>
      <c r="DP35" s="193"/>
      <c r="DQ35" s="193"/>
      <c r="DR35" s="193"/>
      <c r="DS35" s="193"/>
      <c r="DT35" s="193"/>
      <c r="DU35" s="193"/>
      <c r="DV35" s="193"/>
      <c r="DW35" s="193"/>
      <c r="DX35" s="193"/>
      <c r="DY35" s="193"/>
      <c r="DZ35" s="193"/>
      <c r="EA35" s="193"/>
      <c r="EB35" s="193"/>
      <c r="EC35" s="193"/>
      <c r="ED35" s="193"/>
      <c r="EE35" s="193"/>
      <c r="EF35" s="193"/>
      <c r="EG35" s="193"/>
      <c r="EH35" s="193"/>
      <c r="EI35" s="193"/>
      <c r="EJ35" s="193"/>
      <c r="EK35" s="193"/>
      <c r="EL35" s="193"/>
      <c r="EM35" s="193"/>
      <c r="EN35" s="193"/>
      <c r="EO35" s="193"/>
      <c r="EP35" s="193"/>
      <c r="EQ35" s="193"/>
      <c r="ER35" s="193"/>
      <c r="ES35" s="193"/>
      <c r="ET35" s="193"/>
      <c r="EU35" s="193"/>
      <c r="EV35" s="193"/>
      <c r="EW35" s="193"/>
      <c r="EX35" s="193"/>
      <c r="EY35" s="193"/>
      <c r="EZ35" s="193"/>
      <c r="FA35" s="193"/>
      <c r="FB35" s="193"/>
      <c r="FC35" s="193"/>
      <c r="FD35" s="193"/>
      <c r="FE35" s="193"/>
      <c r="FF35" s="193"/>
      <c r="FG35" s="193"/>
      <c r="FH35" s="193"/>
      <c r="FI35" s="193"/>
      <c r="FJ35" s="193"/>
      <c r="FK35" s="193"/>
      <c r="FL35" s="193"/>
      <c r="FM35" s="193"/>
      <c r="FN35" s="193"/>
      <c r="FO35" s="193"/>
      <c r="FP35" s="193"/>
      <c r="FQ35" s="193"/>
      <c r="FR35" s="193"/>
      <c r="FS35" s="193"/>
      <c r="FT35" s="193"/>
      <c r="FU35" s="193"/>
      <c r="FV35" s="193"/>
      <c r="FW35" s="193"/>
      <c r="FX35" s="193"/>
      <c r="FY35" s="193"/>
      <c r="FZ35" s="193"/>
      <c r="GA35" s="193"/>
      <c r="GB35" s="193"/>
      <c r="GC35" s="193"/>
      <c r="GD35" s="193"/>
      <c r="GE35" s="193"/>
      <c r="GF35" s="193"/>
      <c r="GG35" s="193"/>
      <c r="GH35" s="193"/>
      <c r="GI35" s="193"/>
      <c r="GJ35" s="193"/>
      <c r="GK35" s="193"/>
      <c r="GL35" s="193"/>
      <c r="GM35" s="193"/>
      <c r="GN35" s="193"/>
      <c r="GO35" s="193"/>
      <c r="GP35" s="193"/>
      <c r="GQ35" s="193"/>
      <c r="GR35" s="193"/>
      <c r="GS35" s="193"/>
      <c r="GT35" s="193"/>
      <c r="GU35" s="193"/>
      <c r="GV35" s="193"/>
      <c r="GW35" s="193"/>
      <c r="GX35" s="193"/>
      <c r="GY35" s="193"/>
      <c r="GZ35" s="193"/>
      <c r="HA35" s="193"/>
      <c r="HB35" s="193"/>
      <c r="HC35" s="193"/>
      <c r="HD35" s="193"/>
      <c r="HE35" s="193"/>
      <c r="HF35" s="193"/>
      <c r="HG35" s="193"/>
      <c r="HH35" s="193"/>
      <c r="HI35" s="193"/>
      <c r="HJ35" s="193"/>
      <c r="HK35" s="193"/>
      <c r="HL35" s="193"/>
      <c r="HM35" s="193"/>
      <c r="HN35" s="193"/>
      <c r="HO35" s="193"/>
      <c r="HP35" s="193"/>
      <c r="HQ35" s="193"/>
      <c r="HR35" s="193"/>
      <c r="HS35" s="193"/>
      <c r="HT35" s="193"/>
      <c r="HU35" s="193"/>
      <c r="HV35" s="193"/>
      <c r="HW35" s="193"/>
      <c r="HX35" s="193"/>
      <c r="HY35" s="193"/>
      <c r="HZ35" s="193"/>
      <c r="IA35" s="193"/>
      <c r="IB35" s="193"/>
      <c r="IC35" s="193"/>
      <c r="ID35" s="193"/>
      <c r="IE35" s="193"/>
      <c r="IF35" s="193"/>
      <c r="IG35" s="193"/>
      <c r="IH35" s="193"/>
      <c r="II35" s="193"/>
      <c r="IJ35" s="193"/>
      <c r="IK35" s="193"/>
      <c r="IL35" s="193"/>
      <c r="IM35" s="193"/>
      <c r="IN35" s="193"/>
      <c r="IO35" s="193"/>
      <c r="IP35" s="193"/>
      <c r="IQ35" s="193"/>
      <c r="IR35" s="193"/>
      <c r="IS35" s="193"/>
      <c r="IT35" s="193"/>
      <c r="IU35" s="193"/>
      <c r="IV35" s="193"/>
      <c r="IW35" s="193"/>
      <c r="IX35" s="193"/>
    </row>
    <row r="36" spans="1:258" s="194" customFormat="1" ht="21" customHeight="1">
      <c r="A36" s="188"/>
      <c r="B36" s="185"/>
      <c r="C36" s="186"/>
      <c r="D36" s="2"/>
      <c r="E36" s="186"/>
      <c r="F36" s="67"/>
      <c r="G36" s="67"/>
      <c r="H36" s="67"/>
      <c r="I36" s="4"/>
      <c r="J36" s="189"/>
      <c r="K36" s="190"/>
      <c r="L36" s="190"/>
      <c r="M36" s="191"/>
      <c r="N36" s="192"/>
      <c r="O36" s="192"/>
      <c r="P36" s="192"/>
      <c r="Q36" s="191"/>
      <c r="R36" s="191"/>
      <c r="S36" s="191"/>
      <c r="T36" s="191"/>
      <c r="U36" s="192"/>
      <c r="V36" s="192"/>
      <c r="W36" s="192"/>
      <c r="X36" s="192"/>
      <c r="Y36" s="192"/>
      <c r="Z36" s="192"/>
      <c r="AA36" s="192"/>
      <c r="AB36" s="193"/>
      <c r="AC36" s="193"/>
      <c r="AD36" s="193"/>
      <c r="AE36" s="193"/>
      <c r="AF36" s="193"/>
      <c r="AG36" s="193"/>
      <c r="AH36" s="193"/>
      <c r="AI36" s="193"/>
      <c r="AJ36" s="193"/>
      <c r="AK36" s="193"/>
      <c r="AL36" s="193"/>
      <c r="AM36" s="193"/>
      <c r="AN36" s="193"/>
      <c r="AO36" s="187"/>
      <c r="AP36" s="193"/>
      <c r="AQ36" s="193"/>
      <c r="AR36" s="193"/>
      <c r="AS36" s="193"/>
      <c r="AT36" s="193"/>
      <c r="AU36" s="193"/>
      <c r="AV36" s="193"/>
      <c r="AW36" s="193"/>
      <c r="AX36" s="193"/>
      <c r="AY36" s="193"/>
      <c r="AZ36" s="193"/>
      <c r="BA36" s="193"/>
      <c r="BB36" s="193"/>
      <c r="BC36" s="193"/>
      <c r="BD36" s="193"/>
      <c r="BE36" s="193"/>
      <c r="BF36" s="193"/>
      <c r="BG36" s="193"/>
      <c r="BH36" s="193"/>
      <c r="BI36" s="193"/>
      <c r="BJ36" s="193"/>
      <c r="BK36" s="193"/>
      <c r="BL36" s="193"/>
      <c r="BM36" s="193"/>
      <c r="BN36" s="193"/>
      <c r="BO36" s="193"/>
      <c r="BP36" s="193"/>
      <c r="BQ36" s="193"/>
      <c r="BR36" s="193"/>
      <c r="BS36" s="193"/>
      <c r="BT36" s="193"/>
      <c r="BU36" s="193"/>
      <c r="BV36" s="193"/>
      <c r="BW36" s="193"/>
      <c r="BX36" s="193"/>
      <c r="BY36" s="193"/>
      <c r="BZ36" s="193"/>
      <c r="CA36" s="193"/>
      <c r="CB36" s="193"/>
      <c r="CC36" s="193"/>
      <c r="CD36" s="193"/>
      <c r="CE36" s="193"/>
      <c r="CF36" s="193"/>
      <c r="CG36" s="193"/>
      <c r="CH36" s="193"/>
      <c r="CI36" s="193"/>
      <c r="CJ36" s="193"/>
      <c r="CK36" s="193"/>
      <c r="CL36" s="193"/>
      <c r="CM36" s="193"/>
      <c r="CN36" s="193"/>
      <c r="CO36" s="193"/>
      <c r="CP36" s="193"/>
      <c r="CQ36" s="193"/>
      <c r="CR36" s="193"/>
      <c r="CS36" s="193"/>
      <c r="CT36" s="193"/>
      <c r="CU36" s="193"/>
      <c r="CV36" s="193"/>
      <c r="CW36" s="193"/>
      <c r="CX36" s="193"/>
      <c r="CY36" s="193"/>
      <c r="CZ36" s="193"/>
      <c r="DA36" s="193"/>
      <c r="DB36" s="193"/>
      <c r="DC36" s="193"/>
      <c r="DD36" s="193"/>
      <c r="DE36" s="193"/>
      <c r="DF36" s="193"/>
      <c r="DG36" s="193"/>
      <c r="DH36" s="193"/>
      <c r="DI36" s="193"/>
      <c r="DJ36" s="193"/>
      <c r="DK36" s="193"/>
      <c r="DL36" s="193"/>
      <c r="DM36" s="193"/>
      <c r="DN36" s="193"/>
      <c r="DO36" s="193"/>
      <c r="DP36" s="193"/>
      <c r="DQ36" s="193"/>
      <c r="DR36" s="193"/>
      <c r="DS36" s="193"/>
      <c r="DT36" s="193"/>
      <c r="DU36" s="193"/>
      <c r="DV36" s="193"/>
      <c r="DW36" s="193"/>
      <c r="DX36" s="193"/>
      <c r="DY36" s="193"/>
      <c r="DZ36" s="193"/>
      <c r="EA36" s="193"/>
      <c r="EB36" s="193"/>
      <c r="EC36" s="193"/>
      <c r="ED36" s="193"/>
      <c r="EE36" s="193"/>
      <c r="EF36" s="193"/>
      <c r="EG36" s="193"/>
      <c r="EH36" s="193"/>
      <c r="EI36" s="193"/>
      <c r="EJ36" s="193"/>
      <c r="EK36" s="193"/>
      <c r="EL36" s="193"/>
      <c r="EM36" s="193"/>
      <c r="EN36" s="193"/>
      <c r="EO36" s="193"/>
      <c r="EP36" s="193"/>
      <c r="EQ36" s="193"/>
      <c r="ER36" s="193"/>
      <c r="ES36" s="193"/>
      <c r="ET36" s="193"/>
      <c r="EU36" s="193"/>
      <c r="EV36" s="193"/>
      <c r="EW36" s="193"/>
      <c r="EX36" s="193"/>
      <c r="EY36" s="193"/>
      <c r="EZ36" s="193"/>
      <c r="FA36" s="193"/>
      <c r="FB36" s="193"/>
      <c r="FC36" s="193"/>
      <c r="FD36" s="193"/>
      <c r="FE36" s="193"/>
      <c r="FF36" s="193"/>
      <c r="FG36" s="193"/>
      <c r="FH36" s="193"/>
      <c r="FI36" s="193"/>
      <c r="FJ36" s="193"/>
      <c r="FK36" s="193"/>
      <c r="FL36" s="193"/>
      <c r="FM36" s="193"/>
      <c r="FN36" s="193"/>
      <c r="FO36" s="193"/>
      <c r="FP36" s="193"/>
      <c r="FQ36" s="193"/>
      <c r="FR36" s="193"/>
      <c r="FS36" s="193"/>
      <c r="FT36" s="193"/>
      <c r="FU36" s="193"/>
      <c r="FV36" s="193"/>
      <c r="FW36" s="193"/>
      <c r="FX36" s="193"/>
      <c r="FY36" s="193"/>
      <c r="FZ36" s="193"/>
      <c r="GA36" s="193"/>
      <c r="GB36" s="193"/>
      <c r="GC36" s="193"/>
      <c r="GD36" s="193"/>
      <c r="GE36" s="193"/>
      <c r="GF36" s="193"/>
      <c r="GG36" s="193"/>
      <c r="GH36" s="193"/>
      <c r="GI36" s="193"/>
      <c r="GJ36" s="193"/>
      <c r="GK36" s="193"/>
      <c r="GL36" s="193"/>
      <c r="GM36" s="193"/>
      <c r="GN36" s="193"/>
      <c r="GO36" s="193"/>
      <c r="GP36" s="193"/>
      <c r="GQ36" s="193"/>
      <c r="GR36" s="193"/>
      <c r="GS36" s="193"/>
      <c r="GT36" s="193"/>
      <c r="GU36" s="193"/>
      <c r="GV36" s="193"/>
      <c r="GW36" s="193"/>
      <c r="GX36" s="193"/>
      <c r="GY36" s="193"/>
      <c r="GZ36" s="193"/>
      <c r="HA36" s="193"/>
      <c r="HB36" s="193"/>
      <c r="HC36" s="193"/>
      <c r="HD36" s="193"/>
      <c r="HE36" s="193"/>
      <c r="HF36" s="193"/>
      <c r="HG36" s="193"/>
      <c r="HH36" s="193"/>
      <c r="HI36" s="193"/>
      <c r="HJ36" s="193"/>
      <c r="HK36" s="193"/>
      <c r="HL36" s="193"/>
      <c r="HM36" s="193"/>
      <c r="HN36" s="193"/>
      <c r="HO36" s="193"/>
      <c r="HP36" s="193"/>
      <c r="HQ36" s="193"/>
      <c r="HR36" s="193"/>
      <c r="HS36" s="193"/>
      <c r="HT36" s="193"/>
      <c r="HU36" s="193"/>
      <c r="HV36" s="193"/>
      <c r="HW36" s="193"/>
      <c r="HX36" s="193"/>
      <c r="HY36" s="193"/>
      <c r="HZ36" s="193"/>
      <c r="IA36" s="193"/>
      <c r="IB36" s="193"/>
      <c r="IC36" s="193"/>
      <c r="ID36" s="193"/>
      <c r="IE36" s="193"/>
      <c r="IF36" s="193"/>
      <c r="IG36" s="193"/>
      <c r="IH36" s="193"/>
      <c r="II36" s="193"/>
      <c r="IJ36" s="193"/>
      <c r="IK36" s="193"/>
      <c r="IL36" s="193"/>
      <c r="IM36" s="193"/>
      <c r="IN36" s="193"/>
      <c r="IO36" s="193"/>
      <c r="IP36" s="193"/>
      <c r="IQ36" s="193"/>
      <c r="IR36" s="193"/>
      <c r="IS36" s="193"/>
      <c r="IT36" s="193"/>
      <c r="IU36" s="193"/>
      <c r="IV36" s="193"/>
      <c r="IW36" s="193"/>
      <c r="IX36" s="193"/>
    </row>
    <row r="37" spans="1:258" s="7" customFormat="1" ht="21" customHeight="1">
      <c r="A37" s="188"/>
      <c r="B37" s="185"/>
      <c r="C37" s="186"/>
      <c r="D37" s="2"/>
      <c r="E37" s="186"/>
      <c r="F37" s="67"/>
      <c r="G37" s="67"/>
      <c r="H37" s="67"/>
      <c r="I37" s="4"/>
      <c r="J37" s="87"/>
      <c r="K37" s="172"/>
      <c r="L37" s="172"/>
      <c r="M37" s="184"/>
      <c r="N37" s="88"/>
      <c r="O37" s="88"/>
      <c r="P37" s="88"/>
      <c r="Q37" s="157"/>
      <c r="R37" s="157"/>
      <c r="S37" s="157"/>
      <c r="T37" s="88"/>
      <c r="U37" s="88"/>
      <c r="V37" s="88"/>
      <c r="W37" s="88"/>
      <c r="X37" s="88"/>
      <c r="Y37" s="88"/>
      <c r="Z37" s="88"/>
      <c r="AA37" s="88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4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85"/>
      <c r="BJ37" s="85"/>
      <c r="BK37" s="85"/>
      <c r="BL37" s="85"/>
      <c r="BM37" s="85"/>
      <c r="BN37" s="85"/>
      <c r="BO37" s="85"/>
      <c r="BP37" s="85"/>
      <c r="BQ37" s="85"/>
      <c r="BR37" s="85"/>
      <c r="BS37" s="85"/>
      <c r="BT37" s="85"/>
      <c r="BU37" s="85"/>
      <c r="BV37" s="85"/>
      <c r="BW37" s="85"/>
      <c r="BX37" s="85"/>
      <c r="BY37" s="85"/>
      <c r="BZ37" s="85"/>
      <c r="CA37" s="85"/>
      <c r="CB37" s="85"/>
      <c r="CC37" s="85"/>
      <c r="CD37" s="85"/>
      <c r="CE37" s="85"/>
      <c r="CF37" s="85"/>
      <c r="CG37" s="85"/>
      <c r="CH37" s="85"/>
      <c r="CI37" s="85"/>
      <c r="CJ37" s="85"/>
      <c r="CK37" s="85"/>
      <c r="CL37" s="85"/>
      <c r="CM37" s="85"/>
      <c r="CN37" s="85"/>
      <c r="CO37" s="85"/>
      <c r="CP37" s="85"/>
      <c r="CQ37" s="85"/>
      <c r="CR37" s="85"/>
      <c r="CS37" s="85"/>
      <c r="CT37" s="85"/>
      <c r="CU37" s="85"/>
      <c r="CV37" s="85"/>
      <c r="CW37" s="85"/>
      <c r="CX37" s="85"/>
      <c r="CY37" s="85"/>
      <c r="CZ37" s="85"/>
      <c r="DA37" s="85"/>
      <c r="DB37" s="85"/>
      <c r="DC37" s="85"/>
      <c r="DD37" s="85"/>
      <c r="DE37" s="85"/>
      <c r="DF37" s="85"/>
      <c r="DG37" s="85"/>
      <c r="DH37" s="85"/>
      <c r="DI37" s="85"/>
      <c r="DJ37" s="85"/>
      <c r="DK37" s="85"/>
      <c r="DL37" s="85"/>
      <c r="DM37" s="85"/>
      <c r="DN37" s="85"/>
      <c r="DO37" s="85"/>
      <c r="DP37" s="85"/>
      <c r="DQ37" s="85"/>
      <c r="DR37" s="85"/>
      <c r="DS37" s="85"/>
      <c r="DT37" s="85"/>
      <c r="DU37" s="85"/>
      <c r="DV37" s="85"/>
      <c r="DW37" s="85"/>
      <c r="DX37" s="85"/>
      <c r="DY37" s="85"/>
      <c r="DZ37" s="85"/>
      <c r="EA37" s="85"/>
      <c r="EB37" s="85"/>
      <c r="EC37" s="85"/>
      <c r="ED37" s="85"/>
      <c r="EE37" s="85"/>
      <c r="EF37" s="85"/>
      <c r="EG37" s="85"/>
      <c r="EH37" s="85"/>
      <c r="EI37" s="85"/>
      <c r="EJ37" s="85"/>
      <c r="EK37" s="85"/>
      <c r="EL37" s="85"/>
      <c r="EM37" s="85"/>
      <c r="EN37" s="85"/>
      <c r="EO37" s="85"/>
      <c r="EP37" s="85"/>
      <c r="EQ37" s="85"/>
      <c r="ER37" s="85"/>
      <c r="ES37" s="85"/>
      <c r="ET37" s="85"/>
      <c r="EU37" s="85"/>
      <c r="EV37" s="85"/>
      <c r="EW37" s="85"/>
      <c r="EX37" s="85"/>
      <c r="EY37" s="85"/>
      <c r="EZ37" s="85"/>
      <c r="FA37" s="85"/>
      <c r="FB37" s="85"/>
      <c r="FC37" s="85"/>
      <c r="FD37" s="85"/>
      <c r="FE37" s="85"/>
      <c r="FF37" s="85"/>
      <c r="FG37" s="85"/>
      <c r="FH37" s="85"/>
      <c r="FI37" s="85"/>
      <c r="FJ37" s="85"/>
      <c r="FK37" s="85"/>
      <c r="FL37" s="85"/>
      <c r="FM37" s="85"/>
      <c r="FN37" s="85"/>
      <c r="FO37" s="85"/>
      <c r="FP37" s="85"/>
      <c r="FQ37" s="85"/>
      <c r="FR37" s="85"/>
      <c r="FS37" s="85"/>
      <c r="FT37" s="85"/>
      <c r="FU37" s="85"/>
      <c r="FV37" s="85"/>
      <c r="FW37" s="85"/>
      <c r="FX37" s="85"/>
      <c r="FY37" s="85"/>
      <c r="FZ37" s="85"/>
      <c r="GA37" s="85"/>
      <c r="GB37" s="85"/>
      <c r="GC37" s="85"/>
      <c r="GD37" s="85"/>
      <c r="GE37" s="85"/>
      <c r="GF37" s="85"/>
      <c r="GG37" s="85"/>
      <c r="GH37" s="85"/>
      <c r="GI37" s="85"/>
      <c r="GJ37" s="85"/>
      <c r="GK37" s="85"/>
      <c r="GL37" s="85"/>
      <c r="GM37" s="85"/>
      <c r="GN37" s="85"/>
      <c r="GO37" s="85"/>
      <c r="GP37" s="85"/>
      <c r="GQ37" s="85"/>
      <c r="GR37" s="85"/>
      <c r="GS37" s="85"/>
      <c r="GT37" s="85"/>
      <c r="GU37" s="85"/>
      <c r="GV37" s="85"/>
      <c r="GW37" s="85"/>
      <c r="GX37" s="85"/>
      <c r="GY37" s="85"/>
      <c r="GZ37" s="85"/>
      <c r="HA37" s="85"/>
      <c r="HB37" s="85"/>
      <c r="HC37" s="85"/>
      <c r="HD37" s="85"/>
      <c r="HE37" s="85"/>
      <c r="HF37" s="85"/>
      <c r="HG37" s="85"/>
      <c r="HH37" s="85"/>
      <c r="HI37" s="85"/>
      <c r="HJ37" s="85"/>
      <c r="HK37" s="85"/>
      <c r="HL37" s="85"/>
      <c r="HM37" s="85"/>
      <c r="HN37" s="85"/>
      <c r="HO37" s="85"/>
      <c r="HP37" s="85"/>
      <c r="HQ37" s="85"/>
      <c r="HR37" s="85"/>
      <c r="HS37" s="85"/>
      <c r="HT37" s="85"/>
      <c r="HU37" s="85"/>
      <c r="HV37" s="85"/>
      <c r="HW37" s="85"/>
      <c r="HX37" s="85"/>
      <c r="HY37" s="85"/>
      <c r="HZ37" s="85"/>
      <c r="IA37" s="85"/>
      <c r="IB37" s="85"/>
      <c r="IC37" s="85"/>
      <c r="ID37" s="85"/>
      <c r="IE37" s="85"/>
      <c r="IF37" s="85"/>
      <c r="IG37" s="85"/>
      <c r="IH37" s="85"/>
      <c r="II37" s="85"/>
      <c r="IJ37" s="85"/>
      <c r="IK37" s="85"/>
      <c r="IL37" s="85"/>
      <c r="IM37" s="85"/>
      <c r="IN37" s="85"/>
      <c r="IO37" s="85"/>
      <c r="IP37" s="85"/>
      <c r="IQ37" s="85"/>
      <c r="IR37" s="85"/>
      <c r="IS37" s="85"/>
      <c r="IT37" s="85"/>
      <c r="IU37" s="85"/>
      <c r="IV37" s="85"/>
      <c r="IW37" s="85"/>
      <c r="IX37" s="85"/>
    </row>
    <row r="38" spans="1:258" s="7" customFormat="1" ht="21" customHeight="1">
      <c r="A38" s="188"/>
      <c r="B38" s="180"/>
      <c r="C38" s="186"/>
      <c r="D38" s="2"/>
      <c r="E38" s="186"/>
      <c r="F38" s="67"/>
      <c r="G38" s="67"/>
      <c r="H38" s="67"/>
      <c r="I38" s="4"/>
      <c r="J38" s="87"/>
      <c r="K38" s="172"/>
      <c r="L38" s="172"/>
      <c r="M38" s="8"/>
      <c r="N38" s="88"/>
      <c r="O38" s="88"/>
      <c r="P38" s="88"/>
      <c r="Q38" s="157"/>
      <c r="R38" s="157"/>
      <c r="S38" s="157"/>
      <c r="T38" s="88"/>
      <c r="U38" s="88"/>
      <c r="V38" s="88"/>
      <c r="W38" s="88"/>
      <c r="X38" s="88"/>
      <c r="Y38" s="88"/>
      <c r="Z38" s="88"/>
      <c r="AA38" s="88"/>
      <c r="AB38" s="85"/>
      <c r="AC38" s="85"/>
      <c r="AD38" s="85"/>
      <c r="AE38" s="85"/>
      <c r="AF38" s="85"/>
      <c r="AG38" s="85"/>
      <c r="AH38" s="85"/>
      <c r="AI38" s="85"/>
      <c r="AJ38" s="85"/>
      <c r="AK38" s="85"/>
      <c r="AL38" s="85"/>
      <c r="AM38" s="85"/>
      <c r="AN38" s="85"/>
      <c r="AO38" s="4"/>
      <c r="AP38" s="85"/>
      <c r="AQ38" s="85"/>
      <c r="AR38" s="85"/>
      <c r="AS38" s="85"/>
      <c r="AT38" s="85"/>
      <c r="AU38" s="85"/>
      <c r="AV38" s="85"/>
      <c r="AW38" s="85"/>
      <c r="AX38" s="85"/>
      <c r="AY38" s="85"/>
      <c r="AZ38" s="85"/>
      <c r="BA38" s="85"/>
      <c r="BB38" s="85"/>
      <c r="BC38" s="85"/>
      <c r="BD38" s="85"/>
      <c r="BE38" s="85"/>
      <c r="BF38" s="85"/>
      <c r="BG38" s="85"/>
      <c r="BH38" s="85"/>
      <c r="BI38" s="85"/>
      <c r="BJ38" s="85"/>
      <c r="BK38" s="85"/>
      <c r="BL38" s="85"/>
      <c r="BM38" s="85"/>
      <c r="BN38" s="85"/>
      <c r="BO38" s="85"/>
      <c r="BP38" s="85"/>
      <c r="BQ38" s="85"/>
      <c r="BR38" s="85"/>
      <c r="BS38" s="85"/>
      <c r="BT38" s="85"/>
      <c r="BU38" s="85"/>
      <c r="BV38" s="85"/>
      <c r="BW38" s="85"/>
      <c r="BX38" s="85"/>
      <c r="BY38" s="85"/>
      <c r="BZ38" s="85"/>
      <c r="CA38" s="85"/>
      <c r="CB38" s="85"/>
      <c r="CC38" s="85"/>
      <c r="CD38" s="85"/>
      <c r="CE38" s="85"/>
      <c r="CF38" s="85"/>
      <c r="CG38" s="85"/>
      <c r="CH38" s="85"/>
      <c r="CI38" s="85"/>
      <c r="CJ38" s="85"/>
      <c r="CK38" s="85"/>
      <c r="CL38" s="85"/>
      <c r="CM38" s="85"/>
      <c r="CN38" s="85"/>
      <c r="CO38" s="85"/>
      <c r="CP38" s="85"/>
      <c r="CQ38" s="85"/>
      <c r="CR38" s="85"/>
      <c r="CS38" s="85"/>
      <c r="CT38" s="85"/>
      <c r="CU38" s="85"/>
      <c r="CV38" s="85"/>
      <c r="CW38" s="85"/>
      <c r="CX38" s="85"/>
      <c r="CY38" s="85"/>
      <c r="CZ38" s="85"/>
      <c r="DA38" s="85"/>
      <c r="DB38" s="85"/>
      <c r="DC38" s="85"/>
      <c r="DD38" s="85"/>
      <c r="DE38" s="85"/>
      <c r="DF38" s="85"/>
      <c r="DG38" s="85"/>
      <c r="DH38" s="85"/>
      <c r="DI38" s="85"/>
      <c r="DJ38" s="85"/>
      <c r="DK38" s="85"/>
      <c r="DL38" s="85"/>
      <c r="DM38" s="85"/>
      <c r="DN38" s="85"/>
      <c r="DO38" s="85"/>
      <c r="DP38" s="85"/>
      <c r="DQ38" s="85"/>
      <c r="DR38" s="85"/>
      <c r="DS38" s="85"/>
      <c r="DT38" s="85"/>
      <c r="DU38" s="85"/>
      <c r="DV38" s="85"/>
      <c r="DW38" s="85"/>
      <c r="DX38" s="85"/>
      <c r="DY38" s="85"/>
      <c r="DZ38" s="85"/>
      <c r="EA38" s="85"/>
      <c r="EB38" s="85"/>
      <c r="EC38" s="85"/>
      <c r="ED38" s="85"/>
      <c r="EE38" s="85"/>
      <c r="EF38" s="85"/>
      <c r="EG38" s="85"/>
      <c r="EH38" s="85"/>
      <c r="EI38" s="85"/>
      <c r="EJ38" s="85"/>
      <c r="EK38" s="85"/>
      <c r="EL38" s="85"/>
      <c r="EM38" s="85"/>
      <c r="EN38" s="85"/>
      <c r="EO38" s="85"/>
      <c r="EP38" s="85"/>
      <c r="EQ38" s="85"/>
      <c r="ER38" s="85"/>
      <c r="ES38" s="85"/>
      <c r="ET38" s="85"/>
      <c r="EU38" s="85"/>
      <c r="EV38" s="85"/>
      <c r="EW38" s="85"/>
      <c r="EX38" s="85"/>
      <c r="EY38" s="85"/>
      <c r="EZ38" s="85"/>
      <c r="FA38" s="85"/>
      <c r="FB38" s="85"/>
      <c r="FC38" s="85"/>
      <c r="FD38" s="85"/>
      <c r="FE38" s="85"/>
      <c r="FF38" s="85"/>
      <c r="FG38" s="85"/>
      <c r="FH38" s="85"/>
      <c r="FI38" s="85"/>
      <c r="FJ38" s="85"/>
      <c r="FK38" s="85"/>
      <c r="FL38" s="85"/>
      <c r="FM38" s="85"/>
      <c r="FN38" s="85"/>
      <c r="FO38" s="85"/>
      <c r="FP38" s="85"/>
      <c r="FQ38" s="85"/>
      <c r="FR38" s="85"/>
      <c r="FS38" s="85"/>
      <c r="FT38" s="85"/>
      <c r="FU38" s="85"/>
      <c r="FV38" s="85"/>
      <c r="FW38" s="85"/>
      <c r="FX38" s="85"/>
      <c r="FY38" s="85"/>
      <c r="FZ38" s="85"/>
      <c r="GA38" s="85"/>
      <c r="GB38" s="85"/>
      <c r="GC38" s="85"/>
      <c r="GD38" s="85"/>
      <c r="GE38" s="85"/>
      <c r="GF38" s="85"/>
      <c r="GG38" s="85"/>
      <c r="GH38" s="85"/>
      <c r="GI38" s="85"/>
      <c r="GJ38" s="85"/>
      <c r="GK38" s="85"/>
      <c r="GL38" s="85"/>
      <c r="GM38" s="85"/>
      <c r="GN38" s="85"/>
      <c r="GO38" s="85"/>
      <c r="GP38" s="85"/>
      <c r="GQ38" s="85"/>
      <c r="GR38" s="85"/>
      <c r="GS38" s="85"/>
      <c r="GT38" s="85"/>
      <c r="GU38" s="85"/>
      <c r="GV38" s="85"/>
      <c r="GW38" s="85"/>
      <c r="GX38" s="85"/>
      <c r="GY38" s="85"/>
      <c r="GZ38" s="85"/>
      <c r="HA38" s="85"/>
      <c r="HB38" s="85"/>
      <c r="HC38" s="85"/>
      <c r="HD38" s="85"/>
      <c r="HE38" s="85"/>
      <c r="HF38" s="85"/>
      <c r="HG38" s="85"/>
      <c r="HH38" s="85"/>
      <c r="HI38" s="85"/>
      <c r="HJ38" s="85"/>
      <c r="HK38" s="85"/>
      <c r="HL38" s="85"/>
      <c r="HM38" s="85"/>
      <c r="HN38" s="85"/>
      <c r="HO38" s="85"/>
      <c r="HP38" s="85"/>
      <c r="HQ38" s="85"/>
      <c r="HR38" s="85"/>
      <c r="HS38" s="85"/>
      <c r="HT38" s="85"/>
      <c r="HU38" s="85"/>
      <c r="HV38" s="85"/>
      <c r="HW38" s="85"/>
      <c r="HX38" s="85"/>
      <c r="HY38" s="85"/>
      <c r="HZ38" s="85"/>
      <c r="IA38" s="85"/>
      <c r="IB38" s="85"/>
      <c r="IC38" s="85"/>
      <c r="ID38" s="85"/>
      <c r="IE38" s="85"/>
      <c r="IF38" s="85"/>
      <c r="IG38" s="85"/>
      <c r="IH38" s="85"/>
      <c r="II38" s="85"/>
      <c r="IJ38" s="85"/>
      <c r="IK38" s="85"/>
      <c r="IL38" s="85"/>
      <c r="IM38" s="85"/>
      <c r="IN38" s="85"/>
      <c r="IO38" s="85"/>
      <c r="IP38" s="85"/>
      <c r="IQ38" s="85"/>
      <c r="IR38" s="85"/>
      <c r="IS38" s="85"/>
      <c r="IT38" s="85"/>
      <c r="IU38" s="85"/>
      <c r="IV38" s="85"/>
      <c r="IW38" s="85"/>
      <c r="IX38" s="85"/>
    </row>
    <row r="39" spans="1:258" s="7" customFormat="1" ht="21" customHeight="1">
      <c r="A39" s="86"/>
      <c r="B39" s="66"/>
      <c r="C39" s="2"/>
      <c r="D39" s="2"/>
      <c r="E39" s="67"/>
      <c r="F39" s="67"/>
      <c r="G39" s="67"/>
      <c r="H39" s="67"/>
      <c r="I39" s="4"/>
      <c r="J39" s="87"/>
      <c r="K39" s="172"/>
      <c r="L39" s="172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85"/>
      <c r="AB39" s="85"/>
      <c r="AC39" s="85"/>
      <c r="AD39" s="85"/>
      <c r="AE39" s="85"/>
      <c r="AF39" s="85"/>
      <c r="AG39" s="85"/>
      <c r="AH39" s="85"/>
      <c r="AI39" s="85"/>
      <c r="AJ39" s="85"/>
      <c r="AK39" s="85"/>
      <c r="AL39" s="85"/>
      <c r="AM39" s="85"/>
      <c r="AN39" s="85"/>
      <c r="AO39" s="4"/>
      <c r="AP39" s="85"/>
      <c r="AQ39" s="85"/>
      <c r="AR39" s="85"/>
      <c r="AS39" s="85"/>
      <c r="AT39" s="85"/>
      <c r="AU39" s="85"/>
      <c r="AV39" s="85"/>
      <c r="AW39" s="85"/>
      <c r="AX39" s="85"/>
      <c r="AY39" s="85"/>
      <c r="AZ39" s="85"/>
      <c r="BA39" s="85"/>
      <c r="BB39" s="85"/>
      <c r="BC39" s="85"/>
      <c r="BD39" s="85"/>
      <c r="BE39" s="85"/>
      <c r="BF39" s="85"/>
      <c r="BG39" s="85"/>
      <c r="BH39" s="85"/>
      <c r="BI39" s="85"/>
      <c r="BJ39" s="85"/>
      <c r="BK39" s="85"/>
      <c r="BL39" s="85"/>
      <c r="BM39" s="85"/>
      <c r="BN39" s="85"/>
      <c r="BO39" s="85"/>
      <c r="BP39" s="85"/>
      <c r="BQ39" s="85"/>
      <c r="BR39" s="85"/>
      <c r="BS39" s="85"/>
      <c r="BT39" s="85"/>
      <c r="BU39" s="85"/>
      <c r="BV39" s="85"/>
      <c r="BW39" s="85"/>
      <c r="BX39" s="85"/>
      <c r="BY39" s="85"/>
      <c r="BZ39" s="85"/>
      <c r="CA39" s="85"/>
      <c r="CB39" s="85"/>
      <c r="CC39" s="85"/>
      <c r="CD39" s="85"/>
      <c r="CE39" s="85"/>
      <c r="CF39" s="85"/>
      <c r="CG39" s="85"/>
      <c r="CH39" s="85"/>
      <c r="CI39" s="85"/>
      <c r="CJ39" s="85"/>
      <c r="CK39" s="85"/>
      <c r="CL39" s="85"/>
      <c r="CM39" s="85"/>
      <c r="CN39" s="85"/>
      <c r="CO39" s="85"/>
      <c r="CP39" s="85"/>
      <c r="CQ39" s="85"/>
      <c r="CR39" s="85"/>
      <c r="CS39" s="85"/>
      <c r="CT39" s="85"/>
      <c r="CU39" s="85"/>
      <c r="CV39" s="85"/>
      <c r="CW39" s="85"/>
      <c r="CX39" s="85"/>
      <c r="CY39" s="85"/>
      <c r="CZ39" s="85"/>
      <c r="DA39" s="85"/>
      <c r="DB39" s="85"/>
      <c r="DC39" s="85"/>
      <c r="DD39" s="85"/>
      <c r="DE39" s="85"/>
      <c r="DF39" s="85"/>
      <c r="DG39" s="85"/>
      <c r="DH39" s="85"/>
      <c r="DI39" s="85"/>
      <c r="DJ39" s="85"/>
      <c r="DK39" s="85"/>
      <c r="DL39" s="85"/>
      <c r="DM39" s="85"/>
      <c r="DN39" s="85"/>
      <c r="DO39" s="85"/>
      <c r="DP39" s="85"/>
      <c r="DQ39" s="85"/>
      <c r="DR39" s="85"/>
      <c r="DS39" s="85"/>
      <c r="DT39" s="85"/>
      <c r="DU39" s="85"/>
      <c r="DV39" s="85"/>
      <c r="DW39" s="85"/>
      <c r="DX39" s="85"/>
      <c r="DY39" s="85"/>
      <c r="DZ39" s="85"/>
      <c r="EA39" s="85"/>
      <c r="EB39" s="85"/>
      <c r="EC39" s="85"/>
      <c r="ED39" s="85"/>
      <c r="EE39" s="85"/>
      <c r="EF39" s="85"/>
      <c r="EG39" s="85"/>
      <c r="EH39" s="85"/>
      <c r="EI39" s="85"/>
      <c r="EJ39" s="85"/>
      <c r="EK39" s="85"/>
      <c r="EL39" s="85"/>
      <c r="EM39" s="85"/>
      <c r="EN39" s="85"/>
      <c r="EO39" s="85"/>
      <c r="EP39" s="85"/>
      <c r="EQ39" s="85"/>
      <c r="ER39" s="85"/>
      <c r="ES39" s="85"/>
      <c r="ET39" s="85"/>
      <c r="EU39" s="85"/>
      <c r="EV39" s="85"/>
      <c r="EW39" s="85"/>
      <c r="EX39" s="85"/>
      <c r="EY39" s="85"/>
      <c r="EZ39" s="85"/>
      <c r="FA39" s="85"/>
      <c r="FB39" s="85"/>
      <c r="FC39" s="85"/>
      <c r="FD39" s="85"/>
      <c r="FE39" s="85"/>
      <c r="FF39" s="85"/>
      <c r="FG39" s="85"/>
      <c r="FH39" s="85"/>
      <c r="FI39" s="85"/>
      <c r="FJ39" s="85"/>
      <c r="FK39" s="85"/>
      <c r="FL39" s="85"/>
      <c r="FM39" s="85"/>
      <c r="FN39" s="85"/>
      <c r="FO39" s="85"/>
      <c r="FP39" s="85"/>
      <c r="FQ39" s="85"/>
      <c r="FR39" s="85"/>
      <c r="FS39" s="85"/>
      <c r="FT39" s="85"/>
      <c r="FU39" s="85"/>
      <c r="FV39" s="85"/>
      <c r="FW39" s="85"/>
      <c r="FX39" s="85"/>
      <c r="FY39" s="85"/>
      <c r="FZ39" s="85"/>
      <c r="GA39" s="85"/>
      <c r="GB39" s="85"/>
      <c r="GC39" s="85"/>
      <c r="GD39" s="85"/>
      <c r="GE39" s="85"/>
      <c r="GF39" s="85"/>
      <c r="GG39" s="85"/>
      <c r="GH39" s="85"/>
      <c r="GI39" s="85"/>
      <c r="GJ39" s="85"/>
      <c r="GK39" s="85"/>
      <c r="GL39" s="85"/>
      <c r="GM39" s="85"/>
      <c r="GN39" s="85"/>
      <c r="GO39" s="85"/>
      <c r="GP39" s="85"/>
      <c r="GQ39" s="85"/>
      <c r="GR39" s="85"/>
      <c r="GS39" s="85"/>
      <c r="GT39" s="85"/>
      <c r="GU39" s="85"/>
      <c r="GV39" s="85"/>
      <c r="GW39" s="85"/>
      <c r="GX39" s="85"/>
      <c r="GY39" s="85"/>
      <c r="GZ39" s="85"/>
      <c r="HA39" s="85"/>
      <c r="HB39" s="85"/>
      <c r="HC39" s="85"/>
      <c r="HD39" s="85"/>
      <c r="HE39" s="85"/>
      <c r="HF39" s="85"/>
      <c r="HG39" s="85"/>
      <c r="HH39" s="85"/>
      <c r="HI39" s="85"/>
      <c r="HJ39" s="85"/>
      <c r="HK39" s="85"/>
      <c r="HL39" s="85"/>
      <c r="HM39" s="85"/>
      <c r="HN39" s="85"/>
      <c r="HO39" s="85"/>
      <c r="HP39" s="85"/>
      <c r="HQ39" s="85"/>
      <c r="HR39" s="85"/>
      <c r="HS39" s="85"/>
      <c r="HT39" s="85"/>
      <c r="HU39" s="85"/>
      <c r="HV39" s="85"/>
      <c r="HW39" s="85"/>
      <c r="HX39" s="85"/>
      <c r="HY39" s="85"/>
      <c r="HZ39" s="85"/>
      <c r="IA39" s="85"/>
      <c r="IB39" s="85"/>
      <c r="IC39" s="85"/>
      <c r="ID39" s="85"/>
      <c r="IE39" s="85"/>
      <c r="IF39" s="85"/>
      <c r="IG39" s="85"/>
      <c r="IH39" s="85"/>
      <c r="II39" s="85"/>
      <c r="IJ39" s="85"/>
      <c r="IK39" s="85"/>
      <c r="IL39" s="85"/>
      <c r="IM39" s="85"/>
      <c r="IN39" s="85"/>
      <c r="IO39" s="85"/>
      <c r="IP39" s="85"/>
      <c r="IQ39" s="85"/>
      <c r="IR39" s="85"/>
      <c r="IS39" s="85"/>
      <c r="IT39" s="85"/>
      <c r="IU39" s="85"/>
      <c r="IV39" s="85"/>
      <c r="IW39" s="85"/>
      <c r="IX39" s="85"/>
    </row>
    <row r="40" spans="1:258" s="7" customFormat="1" ht="21" customHeight="1">
      <c r="A40" s="524"/>
      <c r="B40" s="522"/>
      <c r="C40" s="526"/>
      <c r="D40" s="526"/>
      <c r="E40" s="528"/>
      <c r="F40" s="528"/>
      <c r="G40" s="531"/>
      <c r="H40" s="528"/>
      <c r="I40" s="532"/>
      <c r="J40" s="87"/>
      <c r="K40" s="172"/>
      <c r="L40" s="172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5"/>
      <c r="AB40" s="85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5"/>
      <c r="AN40" s="85"/>
      <c r="AO40" s="4"/>
      <c r="AP40" s="85"/>
      <c r="AQ40" s="85"/>
      <c r="AR40" s="85"/>
      <c r="AS40" s="85"/>
      <c r="AT40" s="85"/>
      <c r="AU40" s="85"/>
      <c r="AV40" s="85"/>
      <c r="AW40" s="85"/>
      <c r="AX40" s="85"/>
      <c r="AY40" s="85"/>
      <c r="AZ40" s="85"/>
      <c r="BA40" s="85"/>
      <c r="BB40" s="85"/>
      <c r="BC40" s="85"/>
      <c r="BD40" s="85"/>
      <c r="BE40" s="85"/>
      <c r="BF40" s="85"/>
      <c r="BG40" s="85"/>
      <c r="BH40" s="85"/>
      <c r="BI40" s="85"/>
      <c r="BJ40" s="85"/>
      <c r="BK40" s="85"/>
      <c r="BL40" s="85"/>
      <c r="BM40" s="85"/>
      <c r="BN40" s="85"/>
      <c r="BO40" s="85"/>
      <c r="BP40" s="85"/>
      <c r="BQ40" s="85"/>
      <c r="BR40" s="85"/>
      <c r="BS40" s="85"/>
      <c r="BT40" s="85"/>
      <c r="BU40" s="85"/>
      <c r="BV40" s="85"/>
      <c r="BW40" s="85"/>
      <c r="BX40" s="85"/>
      <c r="BY40" s="85"/>
      <c r="BZ40" s="85"/>
      <c r="CA40" s="85"/>
      <c r="CB40" s="85"/>
      <c r="CC40" s="85"/>
      <c r="CD40" s="85"/>
      <c r="CE40" s="85"/>
      <c r="CF40" s="85"/>
      <c r="CG40" s="85"/>
      <c r="CH40" s="85"/>
      <c r="CI40" s="85"/>
      <c r="CJ40" s="85"/>
      <c r="CK40" s="85"/>
      <c r="CL40" s="85"/>
      <c r="CM40" s="85"/>
      <c r="CN40" s="85"/>
      <c r="CO40" s="85"/>
      <c r="CP40" s="85"/>
      <c r="CQ40" s="85"/>
      <c r="CR40" s="85"/>
      <c r="CS40" s="85"/>
      <c r="CT40" s="85"/>
      <c r="CU40" s="85"/>
      <c r="CV40" s="85"/>
      <c r="CW40" s="85"/>
      <c r="CX40" s="85"/>
      <c r="CY40" s="85"/>
      <c r="CZ40" s="85"/>
      <c r="DA40" s="85"/>
      <c r="DB40" s="85"/>
      <c r="DC40" s="85"/>
      <c r="DD40" s="85"/>
      <c r="DE40" s="85"/>
      <c r="DF40" s="85"/>
      <c r="DG40" s="85"/>
      <c r="DH40" s="85"/>
      <c r="DI40" s="85"/>
      <c r="DJ40" s="85"/>
      <c r="DK40" s="85"/>
      <c r="DL40" s="85"/>
      <c r="DM40" s="85"/>
      <c r="DN40" s="85"/>
      <c r="DO40" s="85"/>
      <c r="DP40" s="85"/>
      <c r="DQ40" s="85"/>
      <c r="DR40" s="85"/>
      <c r="DS40" s="85"/>
      <c r="DT40" s="85"/>
      <c r="DU40" s="85"/>
      <c r="DV40" s="85"/>
      <c r="DW40" s="85"/>
      <c r="DX40" s="85"/>
      <c r="DY40" s="85"/>
      <c r="DZ40" s="85"/>
      <c r="EA40" s="85"/>
      <c r="EB40" s="85"/>
      <c r="EC40" s="85"/>
      <c r="ED40" s="85"/>
      <c r="EE40" s="85"/>
      <c r="EF40" s="85"/>
      <c r="EG40" s="85"/>
      <c r="EH40" s="85"/>
      <c r="EI40" s="85"/>
      <c r="EJ40" s="85"/>
      <c r="EK40" s="85"/>
      <c r="EL40" s="85"/>
      <c r="EM40" s="85"/>
      <c r="EN40" s="85"/>
      <c r="EO40" s="85"/>
      <c r="EP40" s="85"/>
      <c r="EQ40" s="85"/>
      <c r="ER40" s="85"/>
      <c r="ES40" s="85"/>
      <c r="ET40" s="85"/>
      <c r="EU40" s="85"/>
      <c r="EV40" s="85"/>
      <c r="EW40" s="85"/>
      <c r="EX40" s="85"/>
      <c r="EY40" s="85"/>
      <c r="EZ40" s="85"/>
      <c r="FA40" s="85"/>
      <c r="FB40" s="85"/>
      <c r="FC40" s="85"/>
      <c r="FD40" s="85"/>
      <c r="FE40" s="85"/>
      <c r="FF40" s="85"/>
      <c r="FG40" s="85"/>
      <c r="FH40" s="85"/>
      <c r="FI40" s="85"/>
      <c r="FJ40" s="85"/>
      <c r="FK40" s="85"/>
      <c r="FL40" s="85"/>
      <c r="FM40" s="85"/>
      <c r="FN40" s="85"/>
      <c r="FO40" s="85"/>
      <c r="FP40" s="85"/>
      <c r="FQ40" s="85"/>
      <c r="FR40" s="85"/>
      <c r="FS40" s="85"/>
      <c r="FT40" s="85"/>
      <c r="FU40" s="85"/>
      <c r="FV40" s="85"/>
      <c r="FW40" s="85"/>
      <c r="FX40" s="85"/>
      <c r="FY40" s="85"/>
      <c r="FZ40" s="85"/>
      <c r="GA40" s="85"/>
      <c r="GB40" s="85"/>
      <c r="GC40" s="85"/>
      <c r="GD40" s="85"/>
      <c r="GE40" s="85"/>
      <c r="GF40" s="85"/>
      <c r="GG40" s="85"/>
      <c r="GH40" s="85"/>
      <c r="GI40" s="85"/>
      <c r="GJ40" s="85"/>
      <c r="GK40" s="85"/>
      <c r="GL40" s="85"/>
      <c r="GM40" s="85"/>
      <c r="GN40" s="85"/>
      <c r="GO40" s="85"/>
      <c r="GP40" s="85"/>
      <c r="GQ40" s="85"/>
      <c r="GR40" s="85"/>
      <c r="GS40" s="85"/>
      <c r="GT40" s="85"/>
      <c r="GU40" s="85"/>
      <c r="GV40" s="85"/>
      <c r="GW40" s="85"/>
      <c r="GX40" s="85"/>
      <c r="GY40" s="85"/>
      <c r="GZ40" s="85"/>
      <c r="HA40" s="85"/>
      <c r="HB40" s="85"/>
      <c r="HC40" s="85"/>
      <c r="HD40" s="85"/>
      <c r="HE40" s="85"/>
      <c r="HF40" s="85"/>
      <c r="HG40" s="85"/>
      <c r="HH40" s="85"/>
      <c r="HI40" s="85"/>
      <c r="HJ40" s="85"/>
      <c r="HK40" s="85"/>
      <c r="HL40" s="85"/>
      <c r="HM40" s="85"/>
      <c r="HN40" s="85"/>
      <c r="HO40" s="85"/>
      <c r="HP40" s="85"/>
      <c r="HQ40" s="85"/>
      <c r="HR40" s="85"/>
      <c r="HS40" s="85"/>
      <c r="HT40" s="85"/>
      <c r="HU40" s="85"/>
      <c r="HV40" s="85"/>
      <c r="HW40" s="85"/>
      <c r="HX40" s="85"/>
      <c r="HY40" s="85"/>
      <c r="HZ40" s="85"/>
      <c r="IA40" s="85"/>
      <c r="IB40" s="85"/>
      <c r="IC40" s="85"/>
      <c r="ID40" s="85"/>
      <c r="IE40" s="85"/>
      <c r="IF40" s="85"/>
      <c r="IG40" s="85"/>
      <c r="IH40" s="85"/>
      <c r="II40" s="85"/>
      <c r="IJ40" s="85"/>
      <c r="IK40" s="85"/>
      <c r="IL40" s="85"/>
      <c r="IM40" s="85"/>
      <c r="IN40" s="85"/>
      <c r="IO40" s="85"/>
      <c r="IP40" s="85"/>
      <c r="IQ40" s="85"/>
      <c r="IR40" s="85"/>
      <c r="IS40" s="85"/>
      <c r="IT40" s="85"/>
      <c r="IU40" s="85"/>
      <c r="IV40" s="85"/>
      <c r="IW40" s="85"/>
      <c r="IX40" s="85"/>
    </row>
    <row r="41" spans="1:258" s="201" customFormat="1" ht="21" customHeight="1">
      <c r="A41" s="525"/>
      <c r="B41" s="523"/>
      <c r="C41" s="527"/>
      <c r="D41" s="527"/>
      <c r="E41" s="529"/>
      <c r="F41" s="530"/>
      <c r="G41" s="529"/>
      <c r="H41" s="529"/>
      <c r="I41" s="527"/>
      <c r="J41" s="421"/>
      <c r="K41" s="196"/>
      <c r="L41" s="196"/>
      <c r="M41" s="197"/>
      <c r="N41" s="198"/>
      <c r="O41" s="198"/>
      <c r="P41" s="198"/>
      <c r="Q41" s="199"/>
      <c r="R41" s="199"/>
      <c r="S41" s="199"/>
      <c r="T41" s="198"/>
      <c r="U41" s="198"/>
      <c r="V41" s="198"/>
      <c r="W41" s="198"/>
      <c r="X41" s="198"/>
      <c r="Y41" s="198"/>
      <c r="Z41" s="198"/>
      <c r="AA41" s="198"/>
      <c r="AB41" s="200"/>
      <c r="AC41" s="200"/>
      <c r="AD41" s="200"/>
      <c r="AE41" s="200"/>
      <c r="AF41" s="200"/>
      <c r="AG41" s="200"/>
      <c r="AH41" s="200"/>
      <c r="AI41" s="200"/>
      <c r="AJ41" s="200"/>
      <c r="AK41" s="200"/>
      <c r="AL41" s="200"/>
      <c r="AM41" s="200"/>
      <c r="AN41" s="200"/>
      <c r="AO41" s="195"/>
      <c r="AP41" s="200"/>
      <c r="AQ41" s="200"/>
      <c r="AR41" s="200"/>
      <c r="AS41" s="200"/>
      <c r="AT41" s="200"/>
      <c r="AU41" s="200"/>
      <c r="AV41" s="200"/>
      <c r="AW41" s="200"/>
      <c r="AX41" s="200"/>
      <c r="AY41" s="200"/>
      <c r="AZ41" s="200"/>
      <c r="BA41" s="200"/>
      <c r="BB41" s="200"/>
      <c r="BC41" s="200"/>
      <c r="BD41" s="200"/>
      <c r="BE41" s="200"/>
      <c r="BF41" s="200"/>
      <c r="BG41" s="200"/>
      <c r="BH41" s="200"/>
      <c r="BI41" s="200"/>
      <c r="BJ41" s="200"/>
      <c r="BK41" s="200"/>
      <c r="BL41" s="200"/>
      <c r="BM41" s="200"/>
      <c r="BN41" s="200"/>
      <c r="BO41" s="200"/>
      <c r="BP41" s="200"/>
      <c r="BQ41" s="200"/>
      <c r="BR41" s="200"/>
      <c r="BS41" s="200"/>
      <c r="BT41" s="200"/>
      <c r="BU41" s="200"/>
      <c r="BV41" s="200"/>
      <c r="BW41" s="200"/>
      <c r="BX41" s="200"/>
      <c r="BY41" s="200"/>
      <c r="BZ41" s="200"/>
      <c r="CA41" s="200"/>
      <c r="CB41" s="200"/>
      <c r="CC41" s="200"/>
      <c r="CD41" s="200"/>
      <c r="CE41" s="200"/>
      <c r="CF41" s="200"/>
      <c r="CG41" s="200"/>
      <c r="CH41" s="200"/>
      <c r="CI41" s="200"/>
      <c r="CJ41" s="200"/>
      <c r="CK41" s="200"/>
      <c r="CL41" s="200"/>
      <c r="CM41" s="200"/>
      <c r="CN41" s="200"/>
      <c r="CO41" s="200"/>
      <c r="CP41" s="200"/>
      <c r="CQ41" s="200"/>
      <c r="CR41" s="200"/>
      <c r="CS41" s="200"/>
      <c r="CT41" s="200"/>
      <c r="CU41" s="200"/>
      <c r="CV41" s="200"/>
      <c r="CW41" s="200"/>
      <c r="CX41" s="200"/>
      <c r="CY41" s="200"/>
      <c r="CZ41" s="200"/>
      <c r="DA41" s="200"/>
      <c r="DB41" s="200"/>
      <c r="DC41" s="200"/>
      <c r="DD41" s="200"/>
      <c r="DE41" s="200"/>
      <c r="DF41" s="200"/>
      <c r="DG41" s="200"/>
      <c r="DH41" s="200"/>
      <c r="DI41" s="200"/>
      <c r="DJ41" s="200"/>
      <c r="DK41" s="200"/>
      <c r="DL41" s="200"/>
      <c r="DM41" s="200"/>
      <c r="DN41" s="200"/>
      <c r="DO41" s="200"/>
      <c r="DP41" s="200"/>
      <c r="DQ41" s="200"/>
      <c r="DR41" s="200"/>
      <c r="DS41" s="200"/>
      <c r="DT41" s="200"/>
      <c r="DU41" s="200"/>
      <c r="DV41" s="200"/>
      <c r="DW41" s="200"/>
      <c r="DX41" s="200"/>
      <c r="DY41" s="200"/>
      <c r="DZ41" s="200"/>
      <c r="EA41" s="200"/>
      <c r="EB41" s="200"/>
      <c r="EC41" s="200"/>
      <c r="ED41" s="200"/>
      <c r="EE41" s="200"/>
      <c r="EF41" s="200"/>
      <c r="EG41" s="200"/>
      <c r="EH41" s="200"/>
      <c r="EI41" s="200"/>
      <c r="EJ41" s="200"/>
      <c r="EK41" s="200"/>
      <c r="EL41" s="200"/>
      <c r="EM41" s="200"/>
      <c r="EN41" s="200"/>
      <c r="EO41" s="200"/>
      <c r="EP41" s="200"/>
      <c r="EQ41" s="200"/>
      <c r="ER41" s="200"/>
      <c r="ES41" s="200"/>
      <c r="ET41" s="200"/>
      <c r="EU41" s="200"/>
      <c r="EV41" s="200"/>
      <c r="EW41" s="200"/>
      <c r="EX41" s="200"/>
      <c r="EY41" s="200"/>
      <c r="EZ41" s="200"/>
      <c r="FA41" s="200"/>
      <c r="FB41" s="200"/>
      <c r="FC41" s="200"/>
      <c r="FD41" s="200"/>
      <c r="FE41" s="200"/>
      <c r="FF41" s="200"/>
      <c r="FG41" s="200"/>
      <c r="FH41" s="200"/>
      <c r="FI41" s="200"/>
      <c r="FJ41" s="200"/>
      <c r="FK41" s="200"/>
      <c r="FL41" s="200"/>
      <c r="FM41" s="200"/>
      <c r="FN41" s="200"/>
      <c r="FO41" s="200"/>
      <c r="FP41" s="200"/>
      <c r="FQ41" s="200"/>
      <c r="FR41" s="200"/>
      <c r="FS41" s="200"/>
      <c r="FT41" s="200"/>
      <c r="FU41" s="200"/>
      <c r="FV41" s="200"/>
      <c r="FW41" s="200"/>
      <c r="FX41" s="200"/>
      <c r="FY41" s="200"/>
      <c r="FZ41" s="200"/>
      <c r="GA41" s="200"/>
      <c r="GB41" s="200"/>
      <c r="GC41" s="200"/>
      <c r="GD41" s="200"/>
      <c r="GE41" s="200"/>
      <c r="GF41" s="200"/>
      <c r="GG41" s="200"/>
      <c r="GH41" s="200"/>
      <c r="GI41" s="200"/>
      <c r="GJ41" s="200"/>
      <c r="GK41" s="200"/>
      <c r="GL41" s="200"/>
      <c r="GM41" s="200"/>
      <c r="GN41" s="200"/>
      <c r="GO41" s="200"/>
      <c r="GP41" s="200"/>
      <c r="GQ41" s="200"/>
      <c r="GR41" s="200"/>
      <c r="GS41" s="200"/>
      <c r="GT41" s="200"/>
      <c r="GU41" s="200"/>
      <c r="GV41" s="200"/>
      <c r="GW41" s="200"/>
      <c r="GX41" s="200"/>
      <c r="GY41" s="200"/>
      <c r="GZ41" s="200"/>
      <c r="HA41" s="200"/>
      <c r="HB41" s="200"/>
      <c r="HC41" s="200"/>
      <c r="HD41" s="200"/>
      <c r="HE41" s="200"/>
      <c r="HF41" s="200"/>
      <c r="HG41" s="200"/>
      <c r="HH41" s="200"/>
      <c r="HI41" s="200"/>
      <c r="HJ41" s="200"/>
      <c r="HK41" s="200"/>
      <c r="HL41" s="200"/>
      <c r="HM41" s="200"/>
      <c r="HN41" s="200"/>
      <c r="HO41" s="200"/>
      <c r="HP41" s="200"/>
      <c r="HQ41" s="200"/>
      <c r="HR41" s="200"/>
      <c r="HS41" s="200"/>
      <c r="HT41" s="200"/>
      <c r="HU41" s="200"/>
      <c r="HV41" s="200"/>
      <c r="HW41" s="200"/>
      <c r="HX41" s="200"/>
      <c r="HY41" s="200"/>
      <c r="HZ41" s="200"/>
      <c r="IA41" s="200"/>
      <c r="IB41" s="200"/>
      <c r="IC41" s="200"/>
      <c r="ID41" s="200"/>
      <c r="IE41" s="200"/>
      <c r="IF41" s="200"/>
      <c r="IG41" s="200"/>
      <c r="IH41" s="200"/>
      <c r="II41" s="200"/>
      <c r="IJ41" s="200"/>
      <c r="IK41" s="200"/>
      <c r="IL41" s="200"/>
      <c r="IM41" s="200"/>
      <c r="IN41" s="200"/>
      <c r="IO41" s="200"/>
      <c r="IP41" s="200"/>
      <c r="IQ41" s="200"/>
      <c r="IR41" s="200"/>
      <c r="IS41" s="200"/>
      <c r="IT41" s="200"/>
      <c r="IU41" s="200"/>
      <c r="IV41" s="200"/>
      <c r="IW41" s="200"/>
      <c r="IX41" s="200"/>
    </row>
    <row r="42" spans="1:258" s="7" customFormat="1" ht="21" customHeight="1">
      <c r="A42" s="86"/>
      <c r="B42" s="66"/>
      <c r="C42" s="2"/>
      <c r="D42" s="2"/>
      <c r="E42" s="517"/>
      <c r="F42" s="518"/>
      <c r="G42" s="67"/>
      <c r="H42" s="67"/>
      <c r="I42" s="4"/>
      <c r="J42" s="87"/>
      <c r="K42" s="172"/>
      <c r="L42" s="172"/>
      <c r="M42" s="8"/>
      <c r="N42" s="88"/>
      <c r="O42" s="88"/>
      <c r="P42" s="88"/>
      <c r="Q42" s="157"/>
      <c r="R42" s="157"/>
      <c r="S42" s="157"/>
      <c r="T42" s="88"/>
      <c r="U42" s="88"/>
      <c r="V42" s="88"/>
      <c r="W42" s="88"/>
      <c r="X42" s="88"/>
      <c r="Y42" s="88"/>
      <c r="Z42" s="88"/>
      <c r="AA42" s="88"/>
      <c r="AB42" s="85"/>
      <c r="AC42" s="85"/>
      <c r="AD42" s="85"/>
      <c r="AE42" s="85"/>
      <c r="AF42" s="85"/>
      <c r="AG42" s="85"/>
      <c r="AH42" s="85"/>
      <c r="AI42" s="85"/>
      <c r="AJ42" s="85"/>
      <c r="AK42" s="85"/>
      <c r="AL42" s="85"/>
      <c r="AM42" s="85"/>
      <c r="AN42" s="85"/>
      <c r="AO42" s="4"/>
      <c r="AP42" s="85"/>
      <c r="AQ42" s="85"/>
      <c r="AR42" s="85"/>
      <c r="AS42" s="85"/>
      <c r="AT42" s="85"/>
      <c r="AU42" s="85"/>
      <c r="AV42" s="85"/>
      <c r="AW42" s="85"/>
      <c r="AX42" s="85"/>
      <c r="AY42" s="85"/>
      <c r="AZ42" s="85"/>
      <c r="BA42" s="85"/>
      <c r="BB42" s="85"/>
      <c r="BC42" s="85"/>
      <c r="BD42" s="85"/>
      <c r="BE42" s="85"/>
      <c r="BF42" s="85"/>
      <c r="BG42" s="85"/>
      <c r="BH42" s="85"/>
      <c r="BI42" s="85"/>
      <c r="BJ42" s="85"/>
      <c r="BK42" s="85"/>
      <c r="BL42" s="85"/>
      <c r="BM42" s="85"/>
      <c r="BN42" s="85"/>
      <c r="BO42" s="85"/>
      <c r="BP42" s="85"/>
      <c r="BQ42" s="85"/>
      <c r="BR42" s="85"/>
      <c r="BS42" s="85"/>
      <c r="BT42" s="85"/>
      <c r="BU42" s="85"/>
      <c r="BV42" s="85"/>
      <c r="BW42" s="85"/>
      <c r="BX42" s="85"/>
      <c r="BY42" s="85"/>
      <c r="BZ42" s="85"/>
      <c r="CA42" s="85"/>
      <c r="CB42" s="85"/>
      <c r="CC42" s="85"/>
      <c r="CD42" s="85"/>
      <c r="CE42" s="85"/>
      <c r="CF42" s="85"/>
      <c r="CG42" s="85"/>
      <c r="CH42" s="85"/>
      <c r="CI42" s="85"/>
      <c r="CJ42" s="85"/>
      <c r="CK42" s="85"/>
      <c r="CL42" s="85"/>
      <c r="CM42" s="85"/>
      <c r="CN42" s="85"/>
      <c r="CO42" s="85"/>
      <c r="CP42" s="85"/>
      <c r="CQ42" s="85"/>
      <c r="CR42" s="85"/>
      <c r="CS42" s="85"/>
      <c r="CT42" s="85"/>
      <c r="CU42" s="85"/>
      <c r="CV42" s="85"/>
      <c r="CW42" s="85"/>
      <c r="CX42" s="85"/>
      <c r="CY42" s="85"/>
      <c r="CZ42" s="85"/>
      <c r="DA42" s="85"/>
      <c r="DB42" s="85"/>
      <c r="DC42" s="85"/>
      <c r="DD42" s="85"/>
      <c r="DE42" s="85"/>
      <c r="DF42" s="85"/>
      <c r="DG42" s="85"/>
      <c r="DH42" s="85"/>
      <c r="DI42" s="85"/>
      <c r="DJ42" s="85"/>
      <c r="DK42" s="85"/>
      <c r="DL42" s="85"/>
      <c r="DM42" s="85"/>
      <c r="DN42" s="85"/>
      <c r="DO42" s="85"/>
      <c r="DP42" s="85"/>
      <c r="DQ42" s="85"/>
      <c r="DR42" s="85"/>
      <c r="DS42" s="85"/>
      <c r="DT42" s="85"/>
      <c r="DU42" s="85"/>
      <c r="DV42" s="85"/>
      <c r="DW42" s="85"/>
      <c r="DX42" s="85"/>
      <c r="DY42" s="85"/>
      <c r="DZ42" s="85"/>
      <c r="EA42" s="85"/>
      <c r="EB42" s="85"/>
      <c r="EC42" s="85"/>
      <c r="ED42" s="85"/>
      <c r="EE42" s="85"/>
      <c r="EF42" s="85"/>
      <c r="EG42" s="85"/>
      <c r="EH42" s="85"/>
      <c r="EI42" s="85"/>
      <c r="EJ42" s="85"/>
      <c r="EK42" s="85"/>
      <c r="EL42" s="85"/>
      <c r="EM42" s="85"/>
      <c r="EN42" s="85"/>
      <c r="EO42" s="85"/>
      <c r="EP42" s="85"/>
      <c r="EQ42" s="85"/>
      <c r="ER42" s="85"/>
      <c r="ES42" s="85"/>
      <c r="ET42" s="85"/>
      <c r="EU42" s="85"/>
      <c r="EV42" s="85"/>
      <c r="EW42" s="85"/>
      <c r="EX42" s="85"/>
      <c r="EY42" s="85"/>
      <c r="EZ42" s="85"/>
      <c r="FA42" s="85"/>
      <c r="FB42" s="85"/>
      <c r="FC42" s="85"/>
      <c r="FD42" s="85"/>
      <c r="FE42" s="85"/>
      <c r="FF42" s="85"/>
      <c r="FG42" s="85"/>
      <c r="FH42" s="85"/>
      <c r="FI42" s="85"/>
      <c r="FJ42" s="85"/>
      <c r="FK42" s="85"/>
      <c r="FL42" s="85"/>
      <c r="FM42" s="85"/>
      <c r="FN42" s="85"/>
      <c r="FO42" s="85"/>
      <c r="FP42" s="85"/>
      <c r="FQ42" s="85"/>
      <c r="FR42" s="85"/>
      <c r="FS42" s="85"/>
      <c r="FT42" s="85"/>
      <c r="FU42" s="85"/>
      <c r="FV42" s="85"/>
      <c r="FW42" s="85"/>
      <c r="FX42" s="85"/>
      <c r="FY42" s="85"/>
      <c r="FZ42" s="85"/>
      <c r="GA42" s="85"/>
      <c r="GB42" s="85"/>
      <c r="GC42" s="85"/>
      <c r="GD42" s="85"/>
      <c r="GE42" s="85"/>
      <c r="GF42" s="85"/>
      <c r="GG42" s="85"/>
      <c r="GH42" s="85"/>
      <c r="GI42" s="85"/>
      <c r="GJ42" s="85"/>
      <c r="GK42" s="85"/>
      <c r="GL42" s="85"/>
      <c r="GM42" s="85"/>
      <c r="GN42" s="85"/>
      <c r="GO42" s="85"/>
      <c r="GP42" s="85"/>
      <c r="GQ42" s="85"/>
      <c r="GR42" s="85"/>
      <c r="GS42" s="85"/>
      <c r="GT42" s="85"/>
      <c r="GU42" s="85"/>
      <c r="GV42" s="85"/>
      <c r="GW42" s="85"/>
      <c r="GX42" s="85"/>
      <c r="GY42" s="85"/>
      <c r="GZ42" s="85"/>
      <c r="HA42" s="85"/>
      <c r="HB42" s="85"/>
      <c r="HC42" s="85"/>
      <c r="HD42" s="85"/>
      <c r="HE42" s="85"/>
      <c r="HF42" s="85"/>
      <c r="HG42" s="85"/>
      <c r="HH42" s="85"/>
      <c r="HI42" s="85"/>
      <c r="HJ42" s="85"/>
      <c r="HK42" s="85"/>
      <c r="HL42" s="85"/>
      <c r="HM42" s="85"/>
      <c r="HN42" s="85"/>
      <c r="HO42" s="85"/>
      <c r="HP42" s="85"/>
      <c r="HQ42" s="85"/>
      <c r="HR42" s="85"/>
      <c r="HS42" s="85"/>
      <c r="HT42" s="85"/>
      <c r="HU42" s="85"/>
      <c r="HV42" s="85"/>
      <c r="HW42" s="85"/>
      <c r="HX42" s="85"/>
      <c r="HY42" s="85"/>
      <c r="HZ42" s="85"/>
      <c r="IA42" s="85"/>
      <c r="IB42" s="85"/>
      <c r="IC42" s="85"/>
      <c r="ID42" s="85"/>
      <c r="IE42" s="85"/>
      <c r="IF42" s="85"/>
      <c r="IG42" s="85"/>
      <c r="IH42" s="85"/>
      <c r="II42" s="85"/>
      <c r="IJ42" s="85"/>
      <c r="IK42" s="85"/>
      <c r="IL42" s="85"/>
      <c r="IM42" s="85"/>
      <c r="IN42" s="85"/>
      <c r="IO42" s="85"/>
      <c r="IP42" s="85"/>
      <c r="IQ42" s="85"/>
      <c r="IR42" s="85"/>
      <c r="IS42" s="85"/>
      <c r="IT42" s="85"/>
      <c r="IU42" s="85"/>
      <c r="IV42" s="85"/>
      <c r="IW42" s="85"/>
      <c r="IX42" s="85"/>
    </row>
    <row r="43" spans="1:258" s="7" customFormat="1" ht="21" customHeight="1">
      <c r="A43" s="86"/>
      <c r="B43" s="66"/>
      <c r="C43" s="2"/>
      <c r="D43" s="2"/>
      <c r="E43" s="3"/>
      <c r="F43" s="67"/>
      <c r="G43" s="3"/>
      <c r="H43" s="67"/>
      <c r="I43" s="4"/>
      <c r="J43" s="89"/>
      <c r="K43" s="172"/>
      <c r="L43" s="172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5"/>
      <c r="AC43" s="85"/>
      <c r="AD43" s="85"/>
      <c r="AE43" s="85"/>
      <c r="AF43" s="85"/>
      <c r="AG43" s="85"/>
      <c r="AH43" s="85"/>
      <c r="AI43" s="85"/>
      <c r="AJ43" s="85"/>
      <c r="AK43" s="85"/>
      <c r="AL43" s="85"/>
      <c r="AM43" s="85"/>
      <c r="AN43" s="85"/>
      <c r="AO43" s="4"/>
      <c r="AP43" s="85"/>
      <c r="AQ43" s="85"/>
      <c r="AR43" s="85"/>
      <c r="AS43" s="85"/>
      <c r="AT43" s="85"/>
      <c r="AU43" s="85"/>
      <c r="AV43" s="85"/>
      <c r="AW43" s="85"/>
      <c r="AX43" s="85"/>
      <c r="AY43" s="85"/>
      <c r="AZ43" s="85"/>
      <c r="BA43" s="85"/>
      <c r="BB43" s="85"/>
      <c r="BC43" s="85"/>
      <c r="BD43" s="85"/>
      <c r="BE43" s="85"/>
      <c r="BF43" s="85"/>
      <c r="BG43" s="85"/>
      <c r="BH43" s="85"/>
      <c r="BI43" s="85"/>
      <c r="BJ43" s="85"/>
      <c r="BK43" s="85"/>
      <c r="BL43" s="85"/>
      <c r="BM43" s="85"/>
      <c r="BN43" s="85"/>
      <c r="BO43" s="85"/>
      <c r="BP43" s="85"/>
      <c r="BQ43" s="85"/>
      <c r="BR43" s="85"/>
      <c r="BS43" s="85"/>
      <c r="BT43" s="85"/>
      <c r="BU43" s="85"/>
      <c r="BV43" s="85"/>
      <c r="BW43" s="85"/>
      <c r="BX43" s="85"/>
      <c r="BY43" s="85"/>
      <c r="BZ43" s="85"/>
      <c r="CA43" s="85"/>
      <c r="CB43" s="85"/>
      <c r="CC43" s="85"/>
      <c r="CD43" s="85"/>
      <c r="CE43" s="85"/>
      <c r="CF43" s="85"/>
      <c r="CG43" s="85"/>
      <c r="CH43" s="85"/>
      <c r="CI43" s="85"/>
      <c r="CJ43" s="85"/>
      <c r="CK43" s="85"/>
      <c r="CL43" s="85"/>
      <c r="CM43" s="85"/>
      <c r="CN43" s="85"/>
      <c r="CO43" s="85"/>
      <c r="CP43" s="85"/>
      <c r="CQ43" s="85"/>
      <c r="CR43" s="85"/>
      <c r="CS43" s="85"/>
      <c r="CT43" s="85"/>
      <c r="CU43" s="85"/>
      <c r="CV43" s="85"/>
      <c r="CW43" s="85"/>
      <c r="CX43" s="85"/>
      <c r="CY43" s="85"/>
      <c r="CZ43" s="85"/>
      <c r="DA43" s="85"/>
      <c r="DB43" s="85"/>
      <c r="DC43" s="85"/>
      <c r="DD43" s="85"/>
      <c r="DE43" s="85"/>
      <c r="DF43" s="85"/>
      <c r="DG43" s="85"/>
      <c r="DH43" s="85"/>
      <c r="DI43" s="85"/>
      <c r="DJ43" s="85"/>
      <c r="DK43" s="85"/>
      <c r="DL43" s="85"/>
      <c r="DM43" s="85"/>
      <c r="DN43" s="85"/>
      <c r="DO43" s="85"/>
      <c r="DP43" s="85"/>
      <c r="DQ43" s="85"/>
      <c r="DR43" s="85"/>
      <c r="DS43" s="85"/>
      <c r="DT43" s="85"/>
      <c r="DU43" s="85"/>
      <c r="DV43" s="85"/>
      <c r="DW43" s="85"/>
      <c r="DX43" s="85"/>
      <c r="DY43" s="85"/>
      <c r="DZ43" s="85"/>
      <c r="EA43" s="85"/>
      <c r="EB43" s="85"/>
      <c r="EC43" s="85"/>
      <c r="ED43" s="85"/>
      <c r="EE43" s="85"/>
      <c r="EF43" s="85"/>
      <c r="EG43" s="85"/>
      <c r="EH43" s="85"/>
      <c r="EI43" s="85"/>
      <c r="EJ43" s="85"/>
      <c r="EK43" s="85"/>
      <c r="EL43" s="85"/>
      <c r="EM43" s="85"/>
      <c r="EN43" s="85"/>
      <c r="EO43" s="85"/>
      <c r="EP43" s="85"/>
      <c r="EQ43" s="85"/>
      <c r="ER43" s="85"/>
      <c r="ES43" s="85"/>
      <c r="ET43" s="85"/>
      <c r="EU43" s="85"/>
      <c r="EV43" s="85"/>
      <c r="EW43" s="85"/>
      <c r="EX43" s="85"/>
      <c r="EY43" s="85"/>
      <c r="EZ43" s="85"/>
      <c r="FA43" s="85"/>
      <c r="FB43" s="85"/>
      <c r="FC43" s="85"/>
      <c r="FD43" s="85"/>
      <c r="FE43" s="85"/>
      <c r="FF43" s="85"/>
      <c r="FG43" s="85"/>
      <c r="FH43" s="85"/>
      <c r="FI43" s="85"/>
      <c r="FJ43" s="85"/>
      <c r="FK43" s="85"/>
      <c r="FL43" s="85"/>
      <c r="FM43" s="85"/>
      <c r="FN43" s="85"/>
      <c r="FO43" s="85"/>
      <c r="FP43" s="85"/>
      <c r="FQ43" s="85"/>
      <c r="FR43" s="85"/>
      <c r="FS43" s="85"/>
      <c r="FT43" s="85"/>
      <c r="FU43" s="85"/>
      <c r="FV43" s="85"/>
      <c r="FW43" s="85"/>
      <c r="FX43" s="85"/>
      <c r="FY43" s="85"/>
      <c r="FZ43" s="85"/>
      <c r="GA43" s="85"/>
      <c r="GB43" s="85"/>
      <c r="GC43" s="85"/>
      <c r="GD43" s="85"/>
      <c r="GE43" s="85"/>
      <c r="GF43" s="85"/>
      <c r="GG43" s="85"/>
      <c r="GH43" s="85"/>
      <c r="GI43" s="85"/>
      <c r="GJ43" s="85"/>
      <c r="GK43" s="85"/>
      <c r="GL43" s="85"/>
      <c r="GM43" s="85"/>
      <c r="GN43" s="85"/>
      <c r="GO43" s="85"/>
      <c r="GP43" s="85"/>
      <c r="GQ43" s="85"/>
      <c r="GR43" s="85"/>
      <c r="GS43" s="85"/>
      <c r="GT43" s="85"/>
      <c r="GU43" s="85"/>
      <c r="GV43" s="85"/>
      <c r="GW43" s="85"/>
      <c r="GX43" s="85"/>
      <c r="GY43" s="85"/>
      <c r="GZ43" s="85"/>
      <c r="HA43" s="85"/>
      <c r="HB43" s="85"/>
      <c r="HC43" s="85"/>
      <c r="HD43" s="85"/>
      <c r="HE43" s="85"/>
      <c r="HF43" s="85"/>
      <c r="HG43" s="85"/>
      <c r="HH43" s="85"/>
      <c r="HI43" s="85"/>
      <c r="HJ43" s="85"/>
      <c r="HK43" s="85"/>
      <c r="HL43" s="85"/>
      <c r="HM43" s="85"/>
      <c r="HN43" s="85"/>
      <c r="HO43" s="85"/>
      <c r="HP43" s="85"/>
      <c r="HQ43" s="85"/>
      <c r="HR43" s="85"/>
      <c r="HS43" s="85"/>
      <c r="HT43" s="85"/>
      <c r="HU43" s="85"/>
      <c r="HV43" s="85"/>
      <c r="HW43" s="85"/>
      <c r="HX43" s="85"/>
      <c r="HY43" s="85"/>
      <c r="HZ43" s="85"/>
      <c r="IA43" s="85"/>
      <c r="IB43" s="85"/>
      <c r="IC43" s="85"/>
      <c r="ID43" s="85"/>
      <c r="IE43" s="85"/>
      <c r="IF43" s="85"/>
      <c r="IG43" s="85"/>
      <c r="IH43" s="85"/>
      <c r="II43" s="85"/>
      <c r="IJ43" s="85"/>
      <c r="IK43" s="85"/>
      <c r="IL43" s="85"/>
      <c r="IM43" s="85"/>
      <c r="IN43" s="85"/>
      <c r="IO43" s="85"/>
      <c r="IP43" s="85"/>
      <c r="IQ43" s="85"/>
      <c r="IR43" s="85"/>
      <c r="IS43" s="85"/>
      <c r="IT43" s="85"/>
      <c r="IU43" s="85"/>
      <c r="IV43" s="85"/>
      <c r="IW43" s="85"/>
      <c r="IX43" s="85"/>
    </row>
    <row r="44" spans="1:258" s="7" customFormat="1" ht="21" customHeight="1">
      <c r="A44" s="524"/>
      <c r="B44" s="522"/>
      <c r="C44" s="526"/>
      <c r="D44" s="526"/>
      <c r="E44" s="528"/>
      <c r="F44" s="528"/>
      <c r="G44" s="531"/>
      <c r="H44" s="528"/>
      <c r="I44" s="532"/>
      <c r="J44" s="87"/>
      <c r="K44" s="172"/>
      <c r="L44" s="172"/>
      <c r="M44" s="203"/>
      <c r="N44" s="88"/>
      <c r="O44" s="88"/>
      <c r="P44" s="88"/>
      <c r="Q44" s="157"/>
      <c r="R44" s="157"/>
      <c r="S44" s="157"/>
      <c r="T44" s="157"/>
      <c r="U44" s="88"/>
      <c r="V44" s="88"/>
      <c r="W44" s="88"/>
      <c r="X44" s="88"/>
      <c r="Y44" s="88"/>
      <c r="Z44" s="88"/>
      <c r="AA44" s="88"/>
      <c r="AB44" s="85"/>
      <c r="AC44" s="85"/>
      <c r="AD44" s="85"/>
      <c r="AE44" s="85"/>
      <c r="AF44" s="85"/>
      <c r="AG44" s="85"/>
      <c r="AH44" s="85"/>
      <c r="AI44" s="85"/>
      <c r="AJ44" s="85"/>
      <c r="AK44" s="85"/>
      <c r="AL44" s="85"/>
      <c r="AM44" s="85"/>
      <c r="AN44" s="85"/>
      <c r="AO44" s="4"/>
      <c r="AP44" s="85"/>
      <c r="AQ44" s="85"/>
      <c r="AR44" s="85"/>
      <c r="AS44" s="85"/>
      <c r="AT44" s="85"/>
      <c r="AU44" s="85"/>
      <c r="AV44" s="85"/>
      <c r="AW44" s="85"/>
      <c r="AX44" s="85"/>
      <c r="AY44" s="85"/>
      <c r="AZ44" s="85"/>
      <c r="BA44" s="85"/>
      <c r="BB44" s="85"/>
      <c r="BC44" s="85"/>
      <c r="BD44" s="85"/>
      <c r="BE44" s="85"/>
      <c r="BF44" s="85"/>
      <c r="BG44" s="85"/>
      <c r="BH44" s="85"/>
      <c r="BI44" s="85"/>
      <c r="BJ44" s="85"/>
      <c r="BK44" s="85"/>
      <c r="BL44" s="85"/>
      <c r="BM44" s="85"/>
      <c r="BN44" s="85"/>
      <c r="BO44" s="85"/>
      <c r="BP44" s="85"/>
      <c r="BQ44" s="85"/>
      <c r="BR44" s="85"/>
      <c r="BS44" s="85"/>
      <c r="BT44" s="85"/>
      <c r="BU44" s="85"/>
      <c r="BV44" s="85"/>
      <c r="BW44" s="85"/>
      <c r="BX44" s="85"/>
      <c r="BY44" s="85"/>
      <c r="BZ44" s="85"/>
      <c r="CA44" s="85"/>
      <c r="CB44" s="85"/>
      <c r="CC44" s="85"/>
      <c r="CD44" s="85"/>
      <c r="CE44" s="85"/>
      <c r="CF44" s="85"/>
      <c r="CG44" s="85"/>
      <c r="CH44" s="85"/>
      <c r="CI44" s="85"/>
      <c r="CJ44" s="85"/>
      <c r="CK44" s="85"/>
      <c r="CL44" s="85"/>
      <c r="CM44" s="85"/>
      <c r="CN44" s="85"/>
      <c r="CO44" s="85"/>
      <c r="CP44" s="85"/>
      <c r="CQ44" s="85"/>
      <c r="CR44" s="85"/>
      <c r="CS44" s="85"/>
      <c r="CT44" s="85"/>
      <c r="CU44" s="85"/>
      <c r="CV44" s="85"/>
      <c r="CW44" s="85"/>
      <c r="CX44" s="85"/>
      <c r="CY44" s="85"/>
      <c r="CZ44" s="85"/>
      <c r="DA44" s="85"/>
      <c r="DB44" s="85"/>
      <c r="DC44" s="85"/>
      <c r="DD44" s="85"/>
      <c r="DE44" s="85"/>
      <c r="DF44" s="85"/>
      <c r="DG44" s="85"/>
      <c r="DH44" s="85"/>
      <c r="DI44" s="85"/>
      <c r="DJ44" s="85"/>
      <c r="DK44" s="85"/>
      <c r="DL44" s="85"/>
      <c r="DM44" s="85"/>
      <c r="DN44" s="85"/>
      <c r="DO44" s="85"/>
      <c r="DP44" s="85"/>
      <c r="DQ44" s="85"/>
      <c r="DR44" s="85"/>
      <c r="DS44" s="85"/>
      <c r="DT44" s="85"/>
      <c r="DU44" s="85"/>
      <c r="DV44" s="85"/>
      <c r="DW44" s="85"/>
      <c r="DX44" s="85"/>
      <c r="DY44" s="85"/>
      <c r="DZ44" s="85"/>
      <c r="EA44" s="85"/>
      <c r="EB44" s="85"/>
      <c r="EC44" s="85"/>
      <c r="ED44" s="85"/>
      <c r="EE44" s="85"/>
      <c r="EF44" s="85"/>
      <c r="EG44" s="85"/>
      <c r="EH44" s="85"/>
      <c r="EI44" s="85"/>
      <c r="EJ44" s="85"/>
      <c r="EK44" s="85"/>
      <c r="EL44" s="85"/>
      <c r="EM44" s="85"/>
      <c r="EN44" s="85"/>
      <c r="EO44" s="85"/>
      <c r="EP44" s="85"/>
      <c r="EQ44" s="85"/>
      <c r="ER44" s="85"/>
      <c r="ES44" s="85"/>
      <c r="ET44" s="85"/>
      <c r="EU44" s="85"/>
      <c r="EV44" s="85"/>
      <c r="EW44" s="85"/>
      <c r="EX44" s="85"/>
      <c r="EY44" s="85"/>
      <c r="EZ44" s="85"/>
      <c r="FA44" s="85"/>
      <c r="FB44" s="85"/>
      <c r="FC44" s="85"/>
      <c r="FD44" s="85"/>
      <c r="FE44" s="85"/>
      <c r="FF44" s="85"/>
      <c r="FG44" s="85"/>
      <c r="FH44" s="85"/>
      <c r="FI44" s="85"/>
      <c r="FJ44" s="85"/>
      <c r="FK44" s="85"/>
      <c r="FL44" s="85"/>
      <c r="FM44" s="85"/>
      <c r="FN44" s="85"/>
      <c r="FO44" s="85"/>
      <c r="FP44" s="85"/>
      <c r="FQ44" s="85"/>
      <c r="FR44" s="85"/>
      <c r="FS44" s="85"/>
      <c r="FT44" s="85"/>
      <c r="FU44" s="85"/>
      <c r="FV44" s="85"/>
      <c r="FW44" s="85"/>
      <c r="FX44" s="85"/>
      <c r="FY44" s="85"/>
      <c r="FZ44" s="85"/>
      <c r="GA44" s="85"/>
      <c r="GB44" s="85"/>
      <c r="GC44" s="85"/>
      <c r="GD44" s="85"/>
      <c r="GE44" s="85"/>
      <c r="GF44" s="85"/>
      <c r="GG44" s="85"/>
      <c r="GH44" s="85"/>
      <c r="GI44" s="85"/>
      <c r="GJ44" s="85"/>
      <c r="GK44" s="85"/>
      <c r="GL44" s="85"/>
      <c r="GM44" s="85"/>
      <c r="GN44" s="85"/>
      <c r="GO44" s="85"/>
      <c r="GP44" s="85"/>
      <c r="GQ44" s="85"/>
      <c r="GR44" s="85"/>
      <c r="GS44" s="85"/>
      <c r="GT44" s="85"/>
      <c r="GU44" s="85"/>
      <c r="GV44" s="85"/>
      <c r="GW44" s="85"/>
      <c r="GX44" s="85"/>
      <c r="GY44" s="85"/>
      <c r="GZ44" s="85"/>
      <c r="HA44" s="85"/>
      <c r="HB44" s="85"/>
      <c r="HC44" s="85"/>
      <c r="HD44" s="85"/>
      <c r="HE44" s="85"/>
      <c r="HF44" s="85"/>
      <c r="HG44" s="85"/>
      <c r="HH44" s="85"/>
      <c r="HI44" s="85"/>
      <c r="HJ44" s="85"/>
      <c r="HK44" s="85"/>
      <c r="HL44" s="85"/>
      <c r="HM44" s="85"/>
      <c r="HN44" s="85"/>
      <c r="HO44" s="85"/>
      <c r="HP44" s="85"/>
      <c r="HQ44" s="85"/>
      <c r="HR44" s="85"/>
      <c r="HS44" s="85"/>
      <c r="HT44" s="85"/>
      <c r="HU44" s="85"/>
      <c r="HV44" s="85"/>
      <c r="HW44" s="85"/>
      <c r="HX44" s="85"/>
      <c r="HY44" s="85"/>
      <c r="HZ44" s="85"/>
      <c r="IA44" s="85"/>
      <c r="IB44" s="85"/>
      <c r="IC44" s="85"/>
      <c r="ID44" s="85"/>
      <c r="IE44" s="85"/>
      <c r="IF44" s="85"/>
      <c r="IG44" s="85"/>
      <c r="IH44" s="85"/>
      <c r="II44" s="85"/>
      <c r="IJ44" s="85"/>
      <c r="IK44" s="85"/>
      <c r="IL44" s="85"/>
      <c r="IM44" s="85"/>
      <c r="IN44" s="85"/>
      <c r="IO44" s="85"/>
      <c r="IP44" s="85"/>
      <c r="IQ44" s="85"/>
      <c r="IR44" s="85"/>
      <c r="IS44" s="85"/>
      <c r="IT44" s="85"/>
      <c r="IU44" s="85"/>
      <c r="IV44" s="85"/>
      <c r="IW44" s="85"/>
      <c r="IX44" s="85"/>
    </row>
    <row r="45" spans="1:258" s="7" customFormat="1" ht="21" customHeight="1">
      <c r="A45" s="86"/>
      <c r="B45" s="66"/>
      <c r="C45" s="2"/>
      <c r="D45" s="2"/>
      <c r="E45" s="3"/>
      <c r="F45" s="67"/>
      <c r="G45" s="3"/>
      <c r="H45" s="67"/>
      <c r="I45" s="4"/>
      <c r="J45" s="87"/>
      <c r="K45" s="172"/>
      <c r="L45" s="172"/>
      <c r="M45" s="203"/>
      <c r="N45" s="88"/>
      <c r="O45" s="88"/>
      <c r="P45" s="88"/>
      <c r="Q45" s="157"/>
      <c r="R45" s="157"/>
      <c r="S45" s="157"/>
      <c r="T45" s="157"/>
      <c r="U45" s="88"/>
      <c r="V45" s="88"/>
      <c r="W45" s="88"/>
      <c r="X45" s="88"/>
      <c r="Y45" s="88"/>
      <c r="Z45" s="88"/>
      <c r="AA45" s="88"/>
      <c r="AB45" s="85"/>
      <c r="AC45" s="85"/>
      <c r="AD45" s="85"/>
      <c r="AE45" s="85"/>
      <c r="AF45" s="85"/>
      <c r="AG45" s="85"/>
      <c r="AH45" s="85"/>
      <c r="AI45" s="85"/>
      <c r="AJ45" s="85"/>
      <c r="AK45" s="85"/>
      <c r="AL45" s="85"/>
      <c r="AM45" s="85"/>
      <c r="AN45" s="85"/>
      <c r="AO45" s="4"/>
      <c r="AP45" s="85"/>
      <c r="AQ45" s="85"/>
      <c r="AR45" s="85"/>
      <c r="AS45" s="85"/>
      <c r="AT45" s="85"/>
      <c r="AU45" s="85"/>
      <c r="AV45" s="85"/>
      <c r="AW45" s="85"/>
      <c r="AX45" s="85"/>
      <c r="AY45" s="85"/>
      <c r="AZ45" s="85"/>
      <c r="BA45" s="85"/>
      <c r="BB45" s="85"/>
      <c r="BC45" s="85"/>
      <c r="BD45" s="85"/>
      <c r="BE45" s="85"/>
      <c r="BF45" s="85"/>
      <c r="BG45" s="85"/>
      <c r="BH45" s="85"/>
      <c r="BI45" s="85"/>
      <c r="BJ45" s="85"/>
      <c r="BK45" s="85"/>
      <c r="BL45" s="85"/>
      <c r="BM45" s="85"/>
      <c r="BN45" s="85"/>
      <c r="BO45" s="85"/>
      <c r="BP45" s="85"/>
      <c r="BQ45" s="85"/>
      <c r="BR45" s="85"/>
      <c r="BS45" s="85"/>
      <c r="BT45" s="85"/>
      <c r="BU45" s="85"/>
      <c r="BV45" s="85"/>
      <c r="BW45" s="85"/>
      <c r="BX45" s="85"/>
      <c r="BY45" s="85"/>
      <c r="BZ45" s="85"/>
      <c r="CA45" s="85"/>
      <c r="CB45" s="85"/>
      <c r="CC45" s="85"/>
      <c r="CD45" s="85"/>
      <c r="CE45" s="85"/>
      <c r="CF45" s="85"/>
      <c r="CG45" s="85"/>
      <c r="CH45" s="85"/>
      <c r="CI45" s="85"/>
      <c r="CJ45" s="85"/>
      <c r="CK45" s="85"/>
      <c r="CL45" s="85"/>
      <c r="CM45" s="85"/>
      <c r="CN45" s="85"/>
      <c r="CO45" s="85"/>
      <c r="CP45" s="85"/>
      <c r="CQ45" s="85"/>
      <c r="CR45" s="85"/>
      <c r="CS45" s="85"/>
      <c r="CT45" s="85"/>
      <c r="CU45" s="85"/>
      <c r="CV45" s="85"/>
      <c r="CW45" s="85"/>
      <c r="CX45" s="85"/>
      <c r="CY45" s="85"/>
      <c r="CZ45" s="85"/>
      <c r="DA45" s="85"/>
      <c r="DB45" s="85"/>
      <c r="DC45" s="85"/>
      <c r="DD45" s="85"/>
      <c r="DE45" s="85"/>
      <c r="DF45" s="85"/>
      <c r="DG45" s="85"/>
      <c r="DH45" s="85"/>
      <c r="DI45" s="85"/>
      <c r="DJ45" s="85"/>
      <c r="DK45" s="85"/>
      <c r="DL45" s="85"/>
      <c r="DM45" s="85"/>
      <c r="DN45" s="85"/>
      <c r="DO45" s="85"/>
      <c r="DP45" s="85"/>
      <c r="DQ45" s="85"/>
      <c r="DR45" s="85"/>
      <c r="DS45" s="85"/>
      <c r="DT45" s="85"/>
      <c r="DU45" s="85"/>
      <c r="DV45" s="85"/>
      <c r="DW45" s="85"/>
      <c r="DX45" s="85"/>
      <c r="DY45" s="85"/>
      <c r="DZ45" s="85"/>
      <c r="EA45" s="85"/>
      <c r="EB45" s="85"/>
      <c r="EC45" s="85"/>
      <c r="ED45" s="85"/>
      <c r="EE45" s="85"/>
      <c r="EF45" s="85"/>
      <c r="EG45" s="85"/>
      <c r="EH45" s="85"/>
      <c r="EI45" s="85"/>
      <c r="EJ45" s="85"/>
      <c r="EK45" s="85"/>
      <c r="EL45" s="85"/>
      <c r="EM45" s="85"/>
      <c r="EN45" s="85"/>
      <c r="EO45" s="85"/>
      <c r="EP45" s="85"/>
      <c r="EQ45" s="85"/>
      <c r="ER45" s="85"/>
      <c r="ES45" s="85"/>
      <c r="ET45" s="85"/>
      <c r="EU45" s="85"/>
      <c r="EV45" s="85"/>
      <c r="EW45" s="85"/>
      <c r="EX45" s="85"/>
      <c r="EY45" s="85"/>
      <c r="EZ45" s="85"/>
      <c r="FA45" s="85"/>
      <c r="FB45" s="85"/>
      <c r="FC45" s="85"/>
      <c r="FD45" s="85"/>
      <c r="FE45" s="85"/>
      <c r="FF45" s="85"/>
      <c r="FG45" s="85"/>
      <c r="FH45" s="85"/>
      <c r="FI45" s="85"/>
      <c r="FJ45" s="85"/>
      <c r="FK45" s="85"/>
      <c r="FL45" s="85"/>
      <c r="FM45" s="85"/>
      <c r="FN45" s="85"/>
      <c r="FO45" s="85"/>
      <c r="FP45" s="85"/>
      <c r="FQ45" s="85"/>
      <c r="FR45" s="85"/>
      <c r="FS45" s="85"/>
      <c r="FT45" s="85"/>
      <c r="FU45" s="85"/>
      <c r="FV45" s="85"/>
      <c r="FW45" s="85"/>
      <c r="FX45" s="85"/>
      <c r="FY45" s="85"/>
      <c r="FZ45" s="85"/>
      <c r="GA45" s="85"/>
      <c r="GB45" s="85"/>
      <c r="GC45" s="85"/>
      <c r="GD45" s="85"/>
      <c r="GE45" s="85"/>
      <c r="GF45" s="85"/>
      <c r="GG45" s="85"/>
      <c r="GH45" s="85"/>
      <c r="GI45" s="85"/>
      <c r="GJ45" s="85"/>
      <c r="GK45" s="85"/>
      <c r="GL45" s="85"/>
      <c r="GM45" s="85"/>
      <c r="GN45" s="85"/>
      <c r="GO45" s="85"/>
      <c r="GP45" s="85"/>
      <c r="GQ45" s="85"/>
      <c r="GR45" s="85"/>
      <c r="GS45" s="85"/>
      <c r="GT45" s="85"/>
      <c r="GU45" s="85"/>
      <c r="GV45" s="85"/>
      <c r="GW45" s="85"/>
      <c r="GX45" s="85"/>
      <c r="GY45" s="85"/>
      <c r="GZ45" s="85"/>
      <c r="HA45" s="85"/>
      <c r="HB45" s="85"/>
      <c r="HC45" s="85"/>
      <c r="HD45" s="85"/>
      <c r="HE45" s="85"/>
      <c r="HF45" s="85"/>
      <c r="HG45" s="85"/>
      <c r="HH45" s="85"/>
      <c r="HI45" s="85"/>
      <c r="HJ45" s="85"/>
      <c r="HK45" s="85"/>
      <c r="HL45" s="85"/>
      <c r="HM45" s="85"/>
      <c r="HN45" s="85"/>
      <c r="HO45" s="85"/>
      <c r="HP45" s="85"/>
      <c r="HQ45" s="85"/>
      <c r="HR45" s="85"/>
      <c r="HS45" s="85"/>
      <c r="HT45" s="85"/>
      <c r="HU45" s="85"/>
      <c r="HV45" s="85"/>
      <c r="HW45" s="85"/>
      <c r="HX45" s="85"/>
      <c r="HY45" s="85"/>
      <c r="HZ45" s="85"/>
      <c r="IA45" s="85"/>
      <c r="IB45" s="85"/>
      <c r="IC45" s="85"/>
      <c r="ID45" s="85"/>
      <c r="IE45" s="85"/>
      <c r="IF45" s="85"/>
      <c r="IG45" s="85"/>
      <c r="IH45" s="85"/>
      <c r="II45" s="85"/>
      <c r="IJ45" s="85"/>
      <c r="IK45" s="85"/>
      <c r="IL45" s="85"/>
      <c r="IM45" s="85"/>
      <c r="IN45" s="85"/>
      <c r="IO45" s="85"/>
      <c r="IP45" s="85"/>
      <c r="IQ45" s="85"/>
      <c r="IR45" s="85"/>
      <c r="IS45" s="85"/>
      <c r="IT45" s="85"/>
      <c r="IU45" s="85"/>
      <c r="IV45" s="85"/>
      <c r="IW45" s="85"/>
      <c r="IX45" s="85"/>
    </row>
    <row r="46" spans="1:258" s="7" customFormat="1" ht="21" customHeight="1">
      <c r="A46" s="188"/>
      <c r="B46" s="512"/>
      <c r="C46" s="2"/>
      <c r="D46" s="2"/>
      <c r="E46" s="67"/>
      <c r="F46" s="67"/>
      <c r="G46" s="67"/>
      <c r="H46" s="67"/>
      <c r="I46" s="4"/>
      <c r="J46" s="87"/>
      <c r="K46" s="172"/>
      <c r="L46" s="172"/>
      <c r="M46" s="88"/>
      <c r="N46" s="88"/>
      <c r="O46" s="88"/>
      <c r="P46" s="88"/>
      <c r="Q46" s="157"/>
      <c r="R46" s="157"/>
      <c r="S46" s="157"/>
      <c r="T46" s="88"/>
      <c r="U46" s="88"/>
      <c r="V46" s="88"/>
      <c r="W46" s="88"/>
      <c r="X46" s="88"/>
      <c r="Y46" s="88"/>
      <c r="Z46" s="88"/>
      <c r="AA46" s="88"/>
      <c r="AB46" s="85"/>
      <c r="AC46" s="85"/>
      <c r="AD46" s="85"/>
      <c r="AE46" s="85"/>
      <c r="AF46" s="85"/>
      <c r="AG46" s="85"/>
      <c r="AH46" s="85"/>
      <c r="AI46" s="85"/>
      <c r="AJ46" s="85"/>
      <c r="AK46" s="85"/>
      <c r="AL46" s="85"/>
      <c r="AM46" s="85"/>
      <c r="AN46" s="85"/>
      <c r="AO46" s="4"/>
      <c r="AP46" s="85"/>
      <c r="AQ46" s="85"/>
      <c r="AR46" s="85"/>
      <c r="AS46" s="85"/>
      <c r="AT46" s="85"/>
      <c r="AU46" s="85"/>
      <c r="AV46" s="85"/>
      <c r="AW46" s="85"/>
      <c r="AX46" s="85"/>
      <c r="AY46" s="85"/>
      <c r="AZ46" s="85"/>
      <c r="BA46" s="85"/>
      <c r="BB46" s="85"/>
      <c r="BC46" s="85"/>
      <c r="BD46" s="85"/>
      <c r="BE46" s="85"/>
      <c r="BF46" s="85"/>
      <c r="BG46" s="85"/>
      <c r="BH46" s="85"/>
      <c r="BI46" s="85"/>
      <c r="BJ46" s="85"/>
      <c r="BK46" s="85"/>
      <c r="BL46" s="85"/>
      <c r="BM46" s="85"/>
      <c r="BN46" s="85"/>
      <c r="BO46" s="85"/>
      <c r="BP46" s="85"/>
      <c r="BQ46" s="85"/>
      <c r="BR46" s="85"/>
      <c r="BS46" s="85"/>
      <c r="BT46" s="85"/>
      <c r="BU46" s="85"/>
      <c r="BV46" s="85"/>
      <c r="BW46" s="85"/>
      <c r="BX46" s="85"/>
      <c r="BY46" s="85"/>
      <c r="BZ46" s="85"/>
      <c r="CA46" s="85"/>
      <c r="CB46" s="85"/>
      <c r="CC46" s="85"/>
      <c r="CD46" s="85"/>
      <c r="CE46" s="85"/>
      <c r="CF46" s="85"/>
      <c r="CG46" s="85"/>
      <c r="CH46" s="85"/>
      <c r="CI46" s="85"/>
      <c r="CJ46" s="85"/>
      <c r="CK46" s="85"/>
      <c r="CL46" s="85"/>
      <c r="CM46" s="85"/>
      <c r="CN46" s="85"/>
      <c r="CO46" s="85"/>
      <c r="CP46" s="85"/>
      <c r="CQ46" s="85"/>
      <c r="CR46" s="85"/>
      <c r="CS46" s="85"/>
      <c r="CT46" s="85"/>
      <c r="CU46" s="85"/>
      <c r="CV46" s="85"/>
      <c r="CW46" s="85"/>
      <c r="CX46" s="85"/>
      <c r="CY46" s="85"/>
      <c r="CZ46" s="85"/>
      <c r="DA46" s="85"/>
      <c r="DB46" s="85"/>
      <c r="DC46" s="85"/>
      <c r="DD46" s="85"/>
      <c r="DE46" s="85"/>
      <c r="DF46" s="85"/>
      <c r="DG46" s="85"/>
      <c r="DH46" s="85"/>
      <c r="DI46" s="85"/>
      <c r="DJ46" s="85"/>
      <c r="DK46" s="85"/>
      <c r="DL46" s="85"/>
      <c r="DM46" s="85"/>
      <c r="DN46" s="85"/>
      <c r="DO46" s="85"/>
      <c r="DP46" s="85"/>
      <c r="DQ46" s="85"/>
      <c r="DR46" s="85"/>
      <c r="DS46" s="85"/>
      <c r="DT46" s="85"/>
      <c r="DU46" s="85"/>
      <c r="DV46" s="85"/>
      <c r="DW46" s="85"/>
      <c r="DX46" s="85"/>
      <c r="DY46" s="85"/>
      <c r="DZ46" s="85"/>
      <c r="EA46" s="85"/>
      <c r="EB46" s="85"/>
      <c r="EC46" s="85"/>
      <c r="ED46" s="85"/>
      <c r="EE46" s="85"/>
      <c r="EF46" s="85"/>
      <c r="EG46" s="85"/>
      <c r="EH46" s="85"/>
      <c r="EI46" s="85"/>
      <c r="EJ46" s="85"/>
      <c r="EK46" s="85"/>
      <c r="EL46" s="85"/>
      <c r="EM46" s="85"/>
      <c r="EN46" s="85"/>
      <c r="EO46" s="85"/>
      <c r="EP46" s="85"/>
      <c r="EQ46" s="85"/>
      <c r="ER46" s="85"/>
      <c r="ES46" s="85"/>
      <c r="ET46" s="85"/>
      <c r="EU46" s="85"/>
      <c r="EV46" s="85"/>
      <c r="EW46" s="85"/>
      <c r="EX46" s="85"/>
      <c r="EY46" s="85"/>
      <c r="EZ46" s="85"/>
      <c r="FA46" s="85"/>
      <c r="FB46" s="85"/>
      <c r="FC46" s="85"/>
      <c r="FD46" s="85"/>
      <c r="FE46" s="85"/>
      <c r="FF46" s="85"/>
      <c r="FG46" s="85"/>
      <c r="FH46" s="85"/>
      <c r="FI46" s="85"/>
      <c r="FJ46" s="85"/>
      <c r="FK46" s="85"/>
      <c r="FL46" s="85"/>
      <c r="FM46" s="85"/>
      <c r="FN46" s="85"/>
      <c r="FO46" s="85"/>
      <c r="FP46" s="85"/>
      <c r="FQ46" s="85"/>
      <c r="FR46" s="85"/>
      <c r="FS46" s="85"/>
      <c r="FT46" s="85"/>
      <c r="FU46" s="85"/>
      <c r="FV46" s="85"/>
      <c r="FW46" s="85"/>
      <c r="FX46" s="85"/>
      <c r="FY46" s="85"/>
      <c r="FZ46" s="85"/>
      <c r="GA46" s="85"/>
      <c r="GB46" s="85"/>
      <c r="GC46" s="85"/>
      <c r="GD46" s="85"/>
      <c r="GE46" s="85"/>
      <c r="GF46" s="85"/>
      <c r="GG46" s="85"/>
      <c r="GH46" s="85"/>
      <c r="GI46" s="85"/>
      <c r="GJ46" s="85"/>
      <c r="GK46" s="85"/>
      <c r="GL46" s="85"/>
      <c r="GM46" s="85"/>
      <c r="GN46" s="85"/>
      <c r="GO46" s="85"/>
      <c r="GP46" s="85"/>
      <c r="GQ46" s="85"/>
      <c r="GR46" s="85"/>
      <c r="GS46" s="85"/>
      <c r="GT46" s="85"/>
      <c r="GU46" s="85"/>
      <c r="GV46" s="85"/>
      <c r="GW46" s="85"/>
      <c r="GX46" s="85"/>
      <c r="GY46" s="85"/>
      <c r="GZ46" s="85"/>
      <c r="HA46" s="85"/>
      <c r="HB46" s="85"/>
      <c r="HC46" s="85"/>
      <c r="HD46" s="85"/>
      <c r="HE46" s="85"/>
      <c r="HF46" s="85"/>
      <c r="HG46" s="85"/>
      <c r="HH46" s="85"/>
      <c r="HI46" s="85"/>
      <c r="HJ46" s="85"/>
      <c r="HK46" s="85"/>
      <c r="HL46" s="85"/>
      <c r="HM46" s="85"/>
      <c r="HN46" s="85"/>
      <c r="HO46" s="85"/>
      <c r="HP46" s="85"/>
      <c r="HQ46" s="85"/>
      <c r="HR46" s="85"/>
      <c r="HS46" s="85"/>
      <c r="HT46" s="85"/>
      <c r="HU46" s="85"/>
      <c r="HV46" s="85"/>
      <c r="HW46" s="85"/>
      <c r="HX46" s="85"/>
      <c r="HY46" s="85"/>
      <c r="HZ46" s="85"/>
      <c r="IA46" s="85"/>
      <c r="IB46" s="85"/>
      <c r="IC46" s="85"/>
      <c r="ID46" s="85"/>
      <c r="IE46" s="85"/>
      <c r="IF46" s="85"/>
      <c r="IG46" s="85"/>
      <c r="IH46" s="85"/>
      <c r="II46" s="85"/>
      <c r="IJ46" s="85"/>
      <c r="IK46" s="85"/>
      <c r="IL46" s="85"/>
      <c r="IM46" s="85"/>
      <c r="IN46" s="85"/>
      <c r="IO46" s="85"/>
      <c r="IP46" s="85"/>
      <c r="IQ46" s="85"/>
      <c r="IR46" s="85"/>
      <c r="IS46" s="85"/>
      <c r="IT46" s="85"/>
      <c r="IU46" s="85"/>
      <c r="IV46" s="85"/>
      <c r="IW46" s="85"/>
      <c r="IX46" s="85"/>
    </row>
    <row r="47" spans="1:258" s="178" customFormat="1" ht="21" customHeight="1">
      <c r="A47" s="188"/>
      <c r="B47" s="185"/>
      <c r="C47" s="2"/>
      <c r="D47" s="2"/>
      <c r="E47" s="67"/>
      <c r="F47" s="67"/>
      <c r="G47" s="67"/>
      <c r="H47" s="67"/>
      <c r="I47" s="4"/>
      <c r="J47" s="519"/>
      <c r="K47" s="174"/>
      <c r="L47" s="174"/>
      <c r="M47" s="175"/>
      <c r="N47" s="176"/>
      <c r="O47" s="176"/>
      <c r="P47" s="176"/>
      <c r="Q47" s="176"/>
      <c r="R47" s="176"/>
      <c r="S47" s="176"/>
      <c r="T47" s="176"/>
      <c r="U47" s="176"/>
      <c r="V47" s="176"/>
      <c r="W47" s="176"/>
      <c r="X47" s="176"/>
      <c r="Y47" s="176"/>
      <c r="Z47" s="176"/>
      <c r="AA47" s="176"/>
      <c r="AB47" s="176"/>
      <c r="AC47" s="176"/>
      <c r="AD47" s="176"/>
      <c r="AE47" s="176"/>
      <c r="AF47" s="176"/>
      <c r="AG47" s="176"/>
      <c r="AH47" s="176"/>
      <c r="AI47" s="176"/>
      <c r="AJ47" s="176"/>
      <c r="AK47" s="176"/>
      <c r="AL47" s="176"/>
      <c r="AM47" s="176"/>
      <c r="AN47" s="176"/>
      <c r="AO47" s="177"/>
      <c r="AP47" s="176"/>
      <c r="AQ47" s="176"/>
      <c r="AR47" s="176"/>
      <c r="AS47" s="176"/>
      <c r="AT47" s="176"/>
      <c r="AU47" s="176"/>
      <c r="AV47" s="176"/>
      <c r="AW47" s="176"/>
      <c r="AX47" s="176"/>
      <c r="AY47" s="176"/>
      <c r="AZ47" s="176"/>
      <c r="BA47" s="176"/>
      <c r="BB47" s="176"/>
      <c r="BC47" s="176"/>
      <c r="BD47" s="176"/>
      <c r="BE47" s="176"/>
      <c r="BF47" s="176"/>
      <c r="BG47" s="176"/>
      <c r="BH47" s="176"/>
      <c r="BI47" s="176"/>
      <c r="BJ47" s="176"/>
      <c r="BK47" s="176"/>
      <c r="BL47" s="176"/>
      <c r="BM47" s="176"/>
      <c r="BN47" s="176"/>
      <c r="BO47" s="176"/>
      <c r="BP47" s="176"/>
      <c r="BQ47" s="176"/>
      <c r="BR47" s="176"/>
      <c r="BS47" s="176"/>
      <c r="BT47" s="176"/>
      <c r="BU47" s="176"/>
      <c r="BV47" s="176"/>
      <c r="BW47" s="176"/>
      <c r="BX47" s="176"/>
      <c r="BY47" s="176"/>
      <c r="BZ47" s="176"/>
      <c r="CA47" s="176"/>
      <c r="CB47" s="176"/>
      <c r="CC47" s="176"/>
      <c r="CD47" s="176"/>
      <c r="CE47" s="176"/>
      <c r="CF47" s="176"/>
      <c r="CG47" s="176"/>
      <c r="CH47" s="176"/>
      <c r="CI47" s="176"/>
      <c r="CJ47" s="176"/>
      <c r="CK47" s="176"/>
      <c r="CL47" s="176"/>
      <c r="CM47" s="176"/>
      <c r="CN47" s="176"/>
      <c r="CO47" s="176"/>
      <c r="CP47" s="176"/>
      <c r="CQ47" s="176"/>
      <c r="CR47" s="176"/>
      <c r="CS47" s="176"/>
      <c r="CT47" s="176"/>
      <c r="CU47" s="176"/>
      <c r="CV47" s="176"/>
      <c r="CW47" s="176"/>
      <c r="CX47" s="176"/>
      <c r="CY47" s="176"/>
      <c r="CZ47" s="176"/>
      <c r="DA47" s="176"/>
      <c r="DB47" s="176"/>
      <c r="DC47" s="176"/>
      <c r="DD47" s="176"/>
      <c r="DE47" s="176"/>
      <c r="DF47" s="176"/>
      <c r="DG47" s="176"/>
      <c r="DH47" s="176"/>
      <c r="DI47" s="176"/>
      <c r="DJ47" s="176"/>
      <c r="DK47" s="176"/>
      <c r="DL47" s="176"/>
      <c r="DM47" s="176"/>
      <c r="DN47" s="176"/>
      <c r="DO47" s="176"/>
      <c r="DP47" s="176"/>
      <c r="DQ47" s="176"/>
      <c r="DR47" s="176"/>
      <c r="DS47" s="176"/>
      <c r="DT47" s="176"/>
      <c r="DU47" s="176"/>
      <c r="DV47" s="176"/>
      <c r="DW47" s="176"/>
      <c r="DX47" s="176"/>
      <c r="DY47" s="176"/>
      <c r="DZ47" s="176"/>
      <c r="EA47" s="176"/>
      <c r="EB47" s="176"/>
      <c r="EC47" s="176"/>
      <c r="ED47" s="176"/>
      <c r="EE47" s="176"/>
      <c r="EF47" s="176"/>
      <c r="EG47" s="176"/>
      <c r="EH47" s="176"/>
      <c r="EI47" s="176"/>
      <c r="EJ47" s="176"/>
      <c r="EK47" s="176"/>
      <c r="EL47" s="176"/>
      <c r="EM47" s="176"/>
      <c r="EN47" s="176"/>
      <c r="EO47" s="176"/>
      <c r="EP47" s="176"/>
      <c r="EQ47" s="176"/>
      <c r="ER47" s="176"/>
      <c r="ES47" s="176"/>
      <c r="ET47" s="176"/>
      <c r="EU47" s="176"/>
      <c r="EV47" s="176"/>
      <c r="EW47" s="176"/>
      <c r="EX47" s="176"/>
      <c r="EY47" s="176"/>
      <c r="EZ47" s="176"/>
      <c r="FA47" s="176"/>
      <c r="FB47" s="176"/>
      <c r="FC47" s="176"/>
      <c r="FD47" s="176"/>
      <c r="FE47" s="176"/>
      <c r="FF47" s="176"/>
      <c r="FG47" s="176"/>
      <c r="FH47" s="176"/>
      <c r="FI47" s="176"/>
      <c r="FJ47" s="176"/>
      <c r="FK47" s="176"/>
      <c r="FL47" s="176"/>
      <c r="FM47" s="176"/>
      <c r="FN47" s="176"/>
      <c r="FO47" s="176"/>
      <c r="FP47" s="176"/>
      <c r="FQ47" s="176"/>
      <c r="FR47" s="176"/>
      <c r="FS47" s="176"/>
      <c r="FT47" s="176"/>
      <c r="FU47" s="176"/>
      <c r="FV47" s="176"/>
      <c r="FW47" s="176"/>
      <c r="FX47" s="176"/>
      <c r="FY47" s="176"/>
      <c r="FZ47" s="176"/>
      <c r="GA47" s="176"/>
      <c r="GB47" s="176"/>
      <c r="GC47" s="176"/>
      <c r="GD47" s="176"/>
      <c r="GE47" s="176"/>
      <c r="GF47" s="176"/>
      <c r="GG47" s="176"/>
      <c r="GH47" s="176"/>
      <c r="GI47" s="176"/>
      <c r="GJ47" s="176"/>
      <c r="GK47" s="176"/>
      <c r="GL47" s="176"/>
      <c r="GM47" s="176"/>
      <c r="GN47" s="176"/>
      <c r="GO47" s="176"/>
      <c r="GP47" s="176"/>
      <c r="GQ47" s="176"/>
      <c r="GR47" s="176"/>
      <c r="GS47" s="176"/>
      <c r="GT47" s="176"/>
      <c r="GU47" s="176"/>
      <c r="GV47" s="176"/>
      <c r="GW47" s="176"/>
      <c r="GX47" s="176"/>
      <c r="GY47" s="176"/>
      <c r="GZ47" s="176"/>
      <c r="HA47" s="176"/>
      <c r="HB47" s="176"/>
      <c r="HC47" s="176"/>
      <c r="HD47" s="176"/>
      <c r="HE47" s="176"/>
      <c r="HF47" s="176"/>
      <c r="HG47" s="176"/>
      <c r="HH47" s="176"/>
      <c r="HI47" s="176"/>
      <c r="HJ47" s="176"/>
      <c r="HK47" s="176"/>
      <c r="HL47" s="176"/>
      <c r="HM47" s="176"/>
      <c r="HN47" s="176"/>
      <c r="HO47" s="176"/>
      <c r="HP47" s="176"/>
      <c r="HQ47" s="176"/>
      <c r="HR47" s="176"/>
      <c r="HS47" s="176"/>
      <c r="HT47" s="176"/>
      <c r="HU47" s="176"/>
      <c r="HV47" s="176"/>
      <c r="HW47" s="176"/>
      <c r="HX47" s="176"/>
      <c r="HY47" s="176"/>
      <c r="HZ47" s="176"/>
      <c r="IA47" s="176"/>
      <c r="IB47" s="176"/>
      <c r="IC47" s="176"/>
      <c r="ID47" s="176"/>
      <c r="IE47" s="176"/>
      <c r="IF47" s="176"/>
      <c r="IG47" s="176"/>
      <c r="IH47" s="176"/>
      <c r="II47" s="176"/>
      <c r="IJ47" s="176"/>
      <c r="IK47" s="176"/>
      <c r="IL47" s="176"/>
      <c r="IM47" s="176"/>
      <c r="IN47" s="176"/>
      <c r="IO47" s="176"/>
      <c r="IP47" s="176"/>
      <c r="IQ47" s="176"/>
      <c r="IR47" s="176"/>
      <c r="IS47" s="176"/>
      <c r="IT47" s="176"/>
      <c r="IU47" s="176"/>
      <c r="IV47" s="176"/>
      <c r="IW47" s="176"/>
      <c r="IX47" s="176"/>
    </row>
    <row r="48" spans="1:258" s="7" customFormat="1" ht="21" customHeight="1">
      <c r="A48" s="84"/>
      <c r="B48" s="66"/>
      <c r="C48" s="2"/>
      <c r="D48" s="2"/>
      <c r="E48" s="3"/>
      <c r="F48" s="67"/>
      <c r="G48" s="518"/>
      <c r="H48" s="518"/>
      <c r="I48" s="518"/>
      <c r="J48" s="89"/>
      <c r="K48" s="172"/>
      <c r="L48" s="172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85"/>
      <c r="AE48" s="85"/>
      <c r="AF48" s="85"/>
      <c r="AG48" s="85"/>
      <c r="AH48" s="85"/>
      <c r="AI48" s="85"/>
      <c r="AJ48" s="85"/>
      <c r="AK48" s="85"/>
      <c r="AL48" s="85"/>
      <c r="AM48" s="85"/>
      <c r="AN48" s="85"/>
      <c r="AO48" s="173"/>
      <c r="AP48" s="85"/>
      <c r="AQ48" s="85"/>
      <c r="AR48" s="85"/>
      <c r="AS48" s="85"/>
      <c r="AT48" s="85"/>
      <c r="AU48" s="85"/>
      <c r="AV48" s="85"/>
      <c r="AW48" s="85"/>
      <c r="AX48" s="85"/>
      <c r="AY48" s="85"/>
      <c r="AZ48" s="85"/>
      <c r="BA48" s="85"/>
      <c r="BB48" s="85"/>
      <c r="BC48" s="85"/>
      <c r="BD48" s="85"/>
      <c r="BE48" s="85"/>
      <c r="BF48" s="85"/>
      <c r="BG48" s="85"/>
      <c r="BH48" s="85"/>
      <c r="BI48" s="85"/>
      <c r="BJ48" s="85"/>
      <c r="BK48" s="85"/>
      <c r="BL48" s="85"/>
      <c r="BM48" s="85"/>
      <c r="BN48" s="85"/>
      <c r="BO48" s="85"/>
      <c r="BP48" s="85"/>
      <c r="BQ48" s="85"/>
      <c r="BR48" s="85"/>
      <c r="BS48" s="85"/>
      <c r="BT48" s="85"/>
      <c r="BU48" s="85"/>
      <c r="BV48" s="85"/>
      <c r="BW48" s="85"/>
      <c r="BX48" s="85"/>
      <c r="BY48" s="85"/>
      <c r="BZ48" s="85"/>
      <c r="CA48" s="85"/>
      <c r="CB48" s="85"/>
      <c r="CC48" s="85"/>
      <c r="CD48" s="85"/>
      <c r="CE48" s="85"/>
      <c r="CF48" s="85"/>
      <c r="CG48" s="85"/>
      <c r="CH48" s="85"/>
      <c r="CI48" s="85"/>
      <c r="CJ48" s="85"/>
      <c r="CK48" s="85"/>
      <c r="CL48" s="85"/>
      <c r="CM48" s="85"/>
      <c r="CN48" s="85"/>
      <c r="CO48" s="85"/>
      <c r="CP48" s="85"/>
      <c r="CQ48" s="85"/>
      <c r="CR48" s="85"/>
      <c r="CS48" s="85"/>
      <c r="CT48" s="85"/>
      <c r="CU48" s="85"/>
      <c r="CV48" s="85"/>
      <c r="CW48" s="85"/>
      <c r="CX48" s="85"/>
      <c r="CY48" s="85"/>
      <c r="CZ48" s="85"/>
      <c r="DA48" s="85"/>
      <c r="DB48" s="85"/>
      <c r="DC48" s="85"/>
      <c r="DD48" s="85"/>
      <c r="DE48" s="85"/>
      <c r="DF48" s="85"/>
      <c r="DG48" s="85"/>
      <c r="DH48" s="85"/>
      <c r="DI48" s="85"/>
      <c r="DJ48" s="85"/>
      <c r="DK48" s="85"/>
      <c r="DL48" s="85"/>
      <c r="DM48" s="85"/>
      <c r="DN48" s="85"/>
      <c r="DO48" s="85"/>
      <c r="DP48" s="85"/>
      <c r="DQ48" s="85"/>
      <c r="DR48" s="85"/>
      <c r="DS48" s="85"/>
      <c r="DT48" s="85"/>
      <c r="DU48" s="85"/>
      <c r="DV48" s="85"/>
      <c r="DW48" s="85"/>
      <c r="DX48" s="85"/>
      <c r="DY48" s="85"/>
      <c r="DZ48" s="85"/>
      <c r="EA48" s="85"/>
      <c r="EB48" s="85"/>
      <c r="EC48" s="85"/>
      <c r="ED48" s="85"/>
      <c r="EE48" s="85"/>
      <c r="EF48" s="85"/>
      <c r="EG48" s="85"/>
      <c r="EH48" s="85"/>
      <c r="EI48" s="85"/>
      <c r="EJ48" s="85"/>
      <c r="EK48" s="85"/>
      <c r="EL48" s="85"/>
      <c r="EM48" s="85"/>
      <c r="EN48" s="85"/>
      <c r="EO48" s="85"/>
      <c r="EP48" s="85"/>
      <c r="EQ48" s="85"/>
      <c r="ER48" s="85"/>
      <c r="ES48" s="85"/>
      <c r="ET48" s="85"/>
      <c r="EU48" s="85"/>
      <c r="EV48" s="85"/>
      <c r="EW48" s="85"/>
      <c r="EX48" s="85"/>
      <c r="EY48" s="85"/>
      <c r="EZ48" s="85"/>
      <c r="FA48" s="85"/>
      <c r="FB48" s="85"/>
      <c r="FC48" s="85"/>
      <c r="FD48" s="85"/>
      <c r="FE48" s="85"/>
      <c r="FF48" s="85"/>
      <c r="FG48" s="85"/>
      <c r="FH48" s="85"/>
      <c r="FI48" s="85"/>
      <c r="FJ48" s="85"/>
      <c r="FK48" s="85"/>
      <c r="FL48" s="85"/>
      <c r="FM48" s="85"/>
      <c r="FN48" s="85"/>
      <c r="FO48" s="85"/>
      <c r="FP48" s="85"/>
      <c r="FQ48" s="85"/>
      <c r="FR48" s="85"/>
      <c r="FS48" s="85"/>
      <c r="FT48" s="85"/>
      <c r="FU48" s="85"/>
      <c r="FV48" s="85"/>
      <c r="FW48" s="85"/>
      <c r="FX48" s="85"/>
      <c r="FY48" s="85"/>
      <c r="FZ48" s="85"/>
      <c r="GA48" s="85"/>
      <c r="GB48" s="85"/>
      <c r="GC48" s="85"/>
      <c r="GD48" s="85"/>
      <c r="GE48" s="85"/>
      <c r="GF48" s="85"/>
      <c r="GG48" s="85"/>
      <c r="GH48" s="85"/>
      <c r="GI48" s="85"/>
      <c r="GJ48" s="85"/>
      <c r="GK48" s="85"/>
      <c r="GL48" s="85"/>
      <c r="GM48" s="85"/>
      <c r="GN48" s="85"/>
      <c r="GO48" s="85"/>
      <c r="GP48" s="85"/>
      <c r="GQ48" s="85"/>
      <c r="GR48" s="85"/>
      <c r="GS48" s="85"/>
      <c r="GT48" s="85"/>
      <c r="GU48" s="85"/>
      <c r="GV48" s="85"/>
      <c r="GW48" s="85"/>
      <c r="GX48" s="85"/>
      <c r="GY48" s="85"/>
      <c r="GZ48" s="85"/>
      <c r="HA48" s="85"/>
      <c r="HB48" s="85"/>
      <c r="HC48" s="85"/>
      <c r="HD48" s="85"/>
      <c r="HE48" s="85"/>
      <c r="HF48" s="85"/>
      <c r="HG48" s="85"/>
      <c r="HH48" s="85"/>
      <c r="HI48" s="85"/>
      <c r="HJ48" s="85"/>
      <c r="HK48" s="85"/>
      <c r="HL48" s="85"/>
      <c r="HM48" s="85"/>
      <c r="HN48" s="85"/>
      <c r="HO48" s="85"/>
      <c r="HP48" s="85"/>
      <c r="HQ48" s="85"/>
      <c r="HR48" s="85"/>
      <c r="HS48" s="85"/>
      <c r="HT48" s="85"/>
      <c r="HU48" s="85"/>
      <c r="HV48" s="85"/>
      <c r="HW48" s="85"/>
      <c r="HX48" s="85"/>
      <c r="HY48" s="85"/>
      <c r="HZ48" s="85"/>
      <c r="IA48" s="85"/>
      <c r="IB48" s="85"/>
      <c r="IC48" s="85"/>
      <c r="ID48" s="85"/>
      <c r="IE48" s="85"/>
      <c r="IF48" s="85"/>
      <c r="IG48" s="85"/>
      <c r="IH48" s="85"/>
      <c r="II48" s="85"/>
      <c r="IJ48" s="85"/>
      <c r="IK48" s="85"/>
      <c r="IL48" s="85"/>
      <c r="IM48" s="85"/>
      <c r="IN48" s="85"/>
      <c r="IO48" s="85"/>
      <c r="IP48" s="85"/>
      <c r="IQ48" s="85"/>
      <c r="IR48" s="85"/>
      <c r="IS48" s="85"/>
      <c r="IT48" s="85"/>
      <c r="IU48" s="85"/>
      <c r="IV48" s="85"/>
      <c r="IW48" s="85"/>
      <c r="IX48" s="85"/>
    </row>
    <row r="49" spans="1:258" s="7" customFormat="1" ht="21" customHeight="1">
      <c r="A49" s="86"/>
      <c r="B49" s="66"/>
      <c r="C49" s="2"/>
      <c r="D49" s="2"/>
      <c r="E49" s="3"/>
      <c r="F49" s="67"/>
      <c r="G49" s="518"/>
      <c r="H49" s="518"/>
      <c r="I49" s="518"/>
      <c r="J49" s="87"/>
      <c r="K49" s="172"/>
      <c r="L49" s="172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5"/>
      <c r="AC49" s="85"/>
      <c r="AD49" s="85"/>
      <c r="AE49" s="85"/>
      <c r="AF49" s="85"/>
      <c r="AG49" s="85"/>
      <c r="AH49" s="85"/>
      <c r="AI49" s="85"/>
      <c r="AJ49" s="85"/>
      <c r="AK49" s="85"/>
      <c r="AL49" s="85"/>
      <c r="AM49" s="85"/>
      <c r="AN49" s="85"/>
      <c r="AO49" s="85"/>
      <c r="AP49" s="85"/>
      <c r="AQ49" s="85"/>
      <c r="AR49" s="85"/>
      <c r="AS49" s="85"/>
      <c r="AT49" s="85"/>
      <c r="AU49" s="85"/>
      <c r="AV49" s="85"/>
      <c r="AW49" s="85"/>
      <c r="AX49" s="85"/>
      <c r="AY49" s="85"/>
      <c r="AZ49" s="85"/>
      <c r="BA49" s="85"/>
      <c r="BB49" s="85"/>
      <c r="BC49" s="85"/>
      <c r="BD49" s="85"/>
      <c r="BE49" s="85"/>
      <c r="BF49" s="85"/>
      <c r="BG49" s="85"/>
      <c r="BH49" s="85"/>
      <c r="BI49" s="85"/>
      <c r="BJ49" s="85"/>
      <c r="BK49" s="85"/>
      <c r="BL49" s="85"/>
      <c r="BM49" s="85"/>
      <c r="BN49" s="85"/>
      <c r="BO49" s="85"/>
      <c r="BP49" s="85"/>
      <c r="BQ49" s="85"/>
      <c r="BR49" s="85"/>
      <c r="BS49" s="85"/>
      <c r="BT49" s="85"/>
      <c r="BU49" s="85"/>
      <c r="BV49" s="85"/>
      <c r="BW49" s="85"/>
      <c r="BX49" s="85"/>
      <c r="BY49" s="85"/>
      <c r="BZ49" s="85"/>
      <c r="CA49" s="85"/>
      <c r="CB49" s="85"/>
      <c r="CC49" s="85"/>
      <c r="CD49" s="85"/>
      <c r="CE49" s="85"/>
      <c r="CF49" s="85"/>
      <c r="CG49" s="85"/>
      <c r="CH49" s="85"/>
      <c r="CI49" s="85"/>
      <c r="CJ49" s="85"/>
      <c r="CK49" s="85"/>
      <c r="CL49" s="85"/>
      <c r="CM49" s="85"/>
      <c r="CN49" s="85"/>
      <c r="CO49" s="85"/>
      <c r="CP49" s="85"/>
      <c r="CQ49" s="85"/>
      <c r="CR49" s="85"/>
      <c r="CS49" s="85"/>
      <c r="CT49" s="85"/>
      <c r="CU49" s="85"/>
      <c r="CV49" s="85"/>
      <c r="CW49" s="85"/>
      <c r="CX49" s="85"/>
      <c r="CY49" s="85"/>
      <c r="CZ49" s="85"/>
      <c r="DA49" s="85"/>
      <c r="DB49" s="85"/>
      <c r="DC49" s="85"/>
      <c r="DD49" s="85"/>
      <c r="DE49" s="85"/>
      <c r="DF49" s="85"/>
      <c r="DG49" s="85"/>
      <c r="DH49" s="85"/>
      <c r="DI49" s="85"/>
      <c r="DJ49" s="85"/>
      <c r="DK49" s="85"/>
      <c r="DL49" s="85"/>
      <c r="DM49" s="85"/>
      <c r="DN49" s="85"/>
      <c r="DO49" s="85"/>
      <c r="DP49" s="85"/>
      <c r="DQ49" s="85"/>
      <c r="DR49" s="85"/>
      <c r="DS49" s="85"/>
      <c r="DT49" s="85"/>
      <c r="DU49" s="85"/>
      <c r="DV49" s="85"/>
      <c r="DW49" s="85"/>
      <c r="DX49" s="85"/>
      <c r="DY49" s="85"/>
      <c r="DZ49" s="85"/>
      <c r="EA49" s="85"/>
      <c r="EB49" s="85"/>
      <c r="EC49" s="85"/>
      <c r="ED49" s="85"/>
      <c r="EE49" s="85"/>
      <c r="EF49" s="85"/>
      <c r="EG49" s="85"/>
      <c r="EH49" s="85"/>
      <c r="EI49" s="85"/>
      <c r="EJ49" s="85"/>
      <c r="EK49" s="85"/>
      <c r="EL49" s="85"/>
      <c r="EM49" s="85"/>
      <c r="EN49" s="85"/>
      <c r="EO49" s="85"/>
      <c r="EP49" s="85"/>
      <c r="EQ49" s="85"/>
      <c r="ER49" s="85"/>
      <c r="ES49" s="85"/>
      <c r="ET49" s="85"/>
      <c r="EU49" s="85"/>
      <c r="EV49" s="85"/>
      <c r="EW49" s="85"/>
      <c r="EX49" s="85"/>
      <c r="EY49" s="85"/>
      <c r="EZ49" s="85"/>
      <c r="FA49" s="85"/>
      <c r="FB49" s="85"/>
      <c r="FC49" s="85"/>
      <c r="FD49" s="85"/>
      <c r="FE49" s="85"/>
      <c r="FF49" s="85"/>
      <c r="FG49" s="85"/>
      <c r="FH49" s="85"/>
      <c r="FI49" s="85"/>
      <c r="FJ49" s="85"/>
      <c r="FK49" s="85"/>
      <c r="FL49" s="85"/>
      <c r="FM49" s="85"/>
      <c r="FN49" s="85"/>
      <c r="FO49" s="85"/>
      <c r="FP49" s="85"/>
      <c r="FQ49" s="85"/>
      <c r="FR49" s="85"/>
      <c r="FS49" s="85"/>
      <c r="FT49" s="85"/>
      <c r="FU49" s="85"/>
      <c r="FV49" s="85"/>
      <c r="FW49" s="85"/>
      <c r="FX49" s="85"/>
      <c r="FY49" s="85"/>
      <c r="FZ49" s="85"/>
      <c r="GA49" s="85"/>
      <c r="GB49" s="85"/>
      <c r="GC49" s="85"/>
      <c r="GD49" s="85"/>
      <c r="GE49" s="85"/>
      <c r="GF49" s="85"/>
      <c r="GG49" s="85"/>
      <c r="GH49" s="85"/>
      <c r="GI49" s="85"/>
      <c r="GJ49" s="85"/>
      <c r="GK49" s="85"/>
      <c r="GL49" s="85"/>
      <c r="GM49" s="85"/>
      <c r="GN49" s="85"/>
      <c r="GO49" s="85"/>
      <c r="GP49" s="85"/>
      <c r="GQ49" s="85"/>
      <c r="GR49" s="85"/>
      <c r="GS49" s="85"/>
      <c r="GT49" s="85"/>
      <c r="GU49" s="85"/>
      <c r="GV49" s="85"/>
      <c r="GW49" s="85"/>
      <c r="GX49" s="85"/>
      <c r="GY49" s="85"/>
      <c r="GZ49" s="85"/>
      <c r="HA49" s="85"/>
      <c r="HB49" s="85"/>
      <c r="HC49" s="85"/>
      <c r="HD49" s="85"/>
      <c r="HE49" s="85"/>
      <c r="HF49" s="85"/>
      <c r="HG49" s="85"/>
      <c r="HH49" s="85"/>
      <c r="HI49" s="85"/>
      <c r="HJ49" s="85"/>
      <c r="HK49" s="85"/>
      <c r="HL49" s="85"/>
      <c r="HM49" s="85"/>
      <c r="HN49" s="85"/>
      <c r="HO49" s="85"/>
      <c r="HP49" s="85"/>
      <c r="HQ49" s="85"/>
      <c r="HR49" s="85"/>
      <c r="HS49" s="85"/>
      <c r="HT49" s="85"/>
      <c r="HU49" s="85"/>
      <c r="HV49" s="85"/>
      <c r="HW49" s="85"/>
      <c r="HX49" s="85"/>
      <c r="HY49" s="85"/>
      <c r="HZ49" s="85"/>
      <c r="IA49" s="85"/>
      <c r="IB49" s="85"/>
      <c r="IC49" s="85"/>
      <c r="ID49" s="85"/>
      <c r="IE49" s="85"/>
      <c r="IF49" s="85"/>
      <c r="IG49" s="85"/>
      <c r="IH49" s="85"/>
      <c r="II49" s="85"/>
      <c r="IJ49" s="85"/>
      <c r="IK49" s="85"/>
      <c r="IL49" s="85"/>
      <c r="IM49" s="85"/>
      <c r="IN49" s="85"/>
      <c r="IO49" s="85"/>
      <c r="IP49" s="85"/>
      <c r="IQ49" s="85"/>
      <c r="IR49" s="85"/>
      <c r="IS49" s="85"/>
      <c r="IT49" s="85"/>
      <c r="IU49" s="85"/>
      <c r="IV49" s="85"/>
      <c r="IW49" s="85"/>
      <c r="IX49" s="85"/>
    </row>
    <row r="50" spans="1:258" s="7" customFormat="1" ht="21" customHeight="1">
      <c r="A50" s="86"/>
      <c r="B50" s="66"/>
      <c r="C50" s="2"/>
      <c r="D50" s="2"/>
      <c r="E50" s="3"/>
      <c r="F50" s="67"/>
      <c r="G50" s="67"/>
      <c r="H50" s="67"/>
      <c r="I50" s="518"/>
      <c r="J50" s="87"/>
      <c r="K50" s="172"/>
      <c r="L50" s="172"/>
      <c r="M50" s="77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5"/>
      <c r="AC50" s="85"/>
      <c r="AD50" s="85"/>
      <c r="AE50" s="85"/>
      <c r="AF50" s="85"/>
      <c r="AG50" s="85"/>
      <c r="AH50" s="85"/>
      <c r="AI50" s="85"/>
      <c r="AJ50" s="85"/>
      <c r="AK50" s="85"/>
      <c r="AL50" s="85"/>
      <c r="AM50" s="85"/>
      <c r="AN50" s="85"/>
      <c r="AO50" s="85"/>
      <c r="AP50" s="85"/>
      <c r="AQ50" s="85"/>
      <c r="AR50" s="85"/>
      <c r="AS50" s="85"/>
      <c r="AT50" s="85"/>
      <c r="AU50" s="85"/>
      <c r="AV50" s="85"/>
      <c r="AW50" s="85"/>
      <c r="AX50" s="85"/>
      <c r="AY50" s="85"/>
      <c r="AZ50" s="85"/>
      <c r="BA50" s="85"/>
      <c r="BB50" s="85"/>
      <c r="BC50" s="85"/>
      <c r="BD50" s="85"/>
      <c r="BE50" s="85"/>
      <c r="BF50" s="85"/>
      <c r="BG50" s="85"/>
      <c r="BH50" s="85"/>
      <c r="BI50" s="85"/>
      <c r="BJ50" s="85"/>
      <c r="BK50" s="85"/>
      <c r="BL50" s="85"/>
      <c r="BM50" s="85"/>
      <c r="BN50" s="85"/>
      <c r="BO50" s="85"/>
      <c r="BP50" s="85"/>
      <c r="BQ50" s="85"/>
      <c r="BR50" s="85"/>
      <c r="BS50" s="85"/>
      <c r="BT50" s="85"/>
      <c r="BU50" s="85"/>
      <c r="BV50" s="85"/>
      <c r="BW50" s="85"/>
      <c r="BX50" s="85"/>
      <c r="BY50" s="85"/>
      <c r="BZ50" s="85"/>
      <c r="CA50" s="85"/>
      <c r="CB50" s="85"/>
      <c r="CC50" s="85"/>
      <c r="CD50" s="85"/>
      <c r="CE50" s="85"/>
      <c r="CF50" s="85"/>
      <c r="CG50" s="85"/>
      <c r="CH50" s="85"/>
      <c r="CI50" s="85"/>
      <c r="CJ50" s="85"/>
      <c r="CK50" s="85"/>
      <c r="CL50" s="85"/>
      <c r="CM50" s="85"/>
      <c r="CN50" s="85"/>
      <c r="CO50" s="85"/>
      <c r="CP50" s="85"/>
      <c r="CQ50" s="85"/>
      <c r="CR50" s="85"/>
      <c r="CS50" s="85"/>
      <c r="CT50" s="85"/>
      <c r="CU50" s="85"/>
      <c r="CV50" s="85"/>
      <c r="CW50" s="85"/>
      <c r="CX50" s="85"/>
      <c r="CY50" s="85"/>
      <c r="CZ50" s="85"/>
      <c r="DA50" s="85"/>
      <c r="DB50" s="85"/>
      <c r="DC50" s="85"/>
      <c r="DD50" s="85"/>
      <c r="DE50" s="85"/>
      <c r="DF50" s="85"/>
      <c r="DG50" s="85"/>
      <c r="DH50" s="85"/>
      <c r="DI50" s="85"/>
      <c r="DJ50" s="85"/>
      <c r="DK50" s="85"/>
      <c r="DL50" s="85"/>
      <c r="DM50" s="85"/>
      <c r="DN50" s="85"/>
      <c r="DO50" s="85"/>
      <c r="DP50" s="85"/>
      <c r="DQ50" s="85"/>
      <c r="DR50" s="85"/>
      <c r="DS50" s="85"/>
      <c r="DT50" s="85"/>
      <c r="DU50" s="85"/>
      <c r="DV50" s="85"/>
      <c r="DW50" s="85"/>
      <c r="DX50" s="85"/>
      <c r="DY50" s="85"/>
      <c r="DZ50" s="85"/>
      <c r="EA50" s="85"/>
      <c r="EB50" s="85"/>
      <c r="EC50" s="85"/>
      <c r="ED50" s="85"/>
      <c r="EE50" s="85"/>
      <c r="EF50" s="85"/>
      <c r="EG50" s="85"/>
      <c r="EH50" s="85"/>
      <c r="EI50" s="85"/>
      <c r="EJ50" s="85"/>
      <c r="EK50" s="85"/>
      <c r="EL50" s="85"/>
      <c r="EM50" s="85"/>
      <c r="EN50" s="85"/>
      <c r="EO50" s="85"/>
      <c r="EP50" s="85"/>
      <c r="EQ50" s="85"/>
      <c r="ER50" s="85"/>
      <c r="ES50" s="85"/>
      <c r="ET50" s="85"/>
      <c r="EU50" s="85"/>
      <c r="EV50" s="85"/>
      <c r="EW50" s="85"/>
      <c r="EX50" s="85"/>
      <c r="EY50" s="85"/>
      <c r="EZ50" s="85"/>
      <c r="FA50" s="85"/>
      <c r="FB50" s="85"/>
      <c r="FC50" s="85"/>
      <c r="FD50" s="85"/>
      <c r="FE50" s="85"/>
      <c r="FF50" s="85"/>
      <c r="FG50" s="85"/>
      <c r="FH50" s="85"/>
      <c r="FI50" s="85"/>
      <c r="FJ50" s="85"/>
      <c r="FK50" s="85"/>
      <c r="FL50" s="85"/>
      <c r="FM50" s="85"/>
      <c r="FN50" s="85"/>
      <c r="FO50" s="85"/>
      <c r="FP50" s="85"/>
      <c r="FQ50" s="85"/>
      <c r="FR50" s="85"/>
      <c r="FS50" s="85"/>
      <c r="FT50" s="85"/>
      <c r="FU50" s="85"/>
      <c r="FV50" s="85"/>
      <c r="FW50" s="85"/>
      <c r="FX50" s="85"/>
      <c r="FY50" s="85"/>
      <c r="FZ50" s="85"/>
      <c r="GA50" s="85"/>
      <c r="GB50" s="85"/>
      <c r="GC50" s="85"/>
      <c r="GD50" s="85"/>
      <c r="GE50" s="85"/>
      <c r="GF50" s="85"/>
      <c r="GG50" s="85"/>
      <c r="GH50" s="85"/>
      <c r="GI50" s="85"/>
      <c r="GJ50" s="85"/>
      <c r="GK50" s="85"/>
      <c r="GL50" s="85"/>
      <c r="GM50" s="85"/>
      <c r="GN50" s="85"/>
      <c r="GO50" s="85"/>
      <c r="GP50" s="85"/>
      <c r="GQ50" s="85"/>
      <c r="GR50" s="85"/>
      <c r="GS50" s="85"/>
      <c r="GT50" s="85"/>
      <c r="GU50" s="85"/>
      <c r="GV50" s="85"/>
      <c r="GW50" s="85"/>
      <c r="GX50" s="85"/>
      <c r="GY50" s="85"/>
      <c r="GZ50" s="85"/>
      <c r="HA50" s="85"/>
      <c r="HB50" s="85"/>
      <c r="HC50" s="85"/>
      <c r="HD50" s="85"/>
      <c r="HE50" s="85"/>
      <c r="HF50" s="85"/>
      <c r="HG50" s="85"/>
      <c r="HH50" s="85"/>
      <c r="HI50" s="85"/>
      <c r="HJ50" s="85"/>
      <c r="HK50" s="85"/>
      <c r="HL50" s="85"/>
      <c r="HM50" s="85"/>
      <c r="HN50" s="85"/>
      <c r="HO50" s="85"/>
      <c r="HP50" s="85"/>
      <c r="HQ50" s="85"/>
      <c r="HR50" s="85"/>
      <c r="HS50" s="85"/>
      <c r="HT50" s="85"/>
      <c r="HU50" s="85"/>
      <c r="HV50" s="85"/>
      <c r="HW50" s="85"/>
      <c r="HX50" s="85"/>
      <c r="HY50" s="85"/>
      <c r="HZ50" s="85"/>
      <c r="IA50" s="85"/>
      <c r="IB50" s="85"/>
      <c r="IC50" s="85"/>
      <c r="ID50" s="85"/>
      <c r="IE50" s="85"/>
      <c r="IF50" s="85"/>
      <c r="IG50" s="85"/>
      <c r="IH50" s="85"/>
      <c r="II50" s="85"/>
      <c r="IJ50" s="85"/>
      <c r="IK50" s="85"/>
      <c r="IL50" s="85"/>
      <c r="IM50" s="85"/>
      <c r="IN50" s="85"/>
      <c r="IO50" s="85"/>
      <c r="IP50" s="85"/>
      <c r="IQ50" s="85"/>
      <c r="IR50" s="85"/>
      <c r="IS50" s="85"/>
      <c r="IT50" s="85"/>
      <c r="IU50" s="85"/>
      <c r="IV50" s="85"/>
      <c r="IW50" s="85"/>
      <c r="IX50" s="85"/>
    </row>
    <row r="51" spans="1:258" s="7" customFormat="1" ht="21" customHeight="1">
      <c r="A51" s="86"/>
      <c r="B51" s="520"/>
      <c r="C51" s="2"/>
      <c r="D51" s="2"/>
      <c r="E51" s="520"/>
      <c r="F51" s="520"/>
      <c r="G51" s="67"/>
      <c r="H51" s="67"/>
      <c r="I51" s="518"/>
      <c r="J51" s="89"/>
      <c r="K51" s="172"/>
      <c r="L51" s="172"/>
      <c r="M51" s="203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85"/>
      <c r="AB51" s="85"/>
      <c r="AC51" s="85"/>
      <c r="AD51" s="85"/>
      <c r="AE51" s="85"/>
      <c r="AF51" s="85"/>
      <c r="AG51" s="85"/>
      <c r="AH51" s="85"/>
      <c r="AI51" s="85"/>
      <c r="AJ51" s="85"/>
      <c r="AK51" s="85"/>
      <c r="AL51" s="85"/>
      <c r="AM51" s="85"/>
      <c r="AN51" s="85"/>
      <c r="AO51" s="85"/>
      <c r="AP51" s="85"/>
      <c r="AQ51" s="85"/>
      <c r="AR51" s="85"/>
      <c r="AS51" s="85"/>
      <c r="AT51" s="85"/>
      <c r="AU51" s="85"/>
      <c r="AV51" s="85"/>
      <c r="AW51" s="85"/>
      <c r="AX51" s="85"/>
      <c r="AY51" s="85"/>
      <c r="AZ51" s="85"/>
      <c r="BA51" s="85"/>
      <c r="BB51" s="85"/>
      <c r="BC51" s="85"/>
      <c r="BD51" s="85"/>
      <c r="BE51" s="85"/>
      <c r="BF51" s="85"/>
      <c r="BG51" s="85"/>
      <c r="BH51" s="85"/>
      <c r="BI51" s="85"/>
      <c r="BJ51" s="85"/>
      <c r="BK51" s="85"/>
      <c r="BL51" s="85"/>
      <c r="BM51" s="85"/>
      <c r="BN51" s="85"/>
      <c r="BO51" s="85"/>
      <c r="BP51" s="85"/>
      <c r="BQ51" s="85"/>
      <c r="BR51" s="85"/>
      <c r="BS51" s="85"/>
      <c r="BT51" s="85"/>
      <c r="BU51" s="85"/>
      <c r="BV51" s="85"/>
      <c r="BW51" s="85"/>
      <c r="BX51" s="85"/>
      <c r="BY51" s="85"/>
      <c r="BZ51" s="85"/>
      <c r="CA51" s="85"/>
      <c r="CB51" s="85"/>
      <c r="CC51" s="85"/>
      <c r="CD51" s="85"/>
      <c r="CE51" s="85"/>
      <c r="CF51" s="85"/>
      <c r="CG51" s="85"/>
      <c r="CH51" s="85"/>
      <c r="CI51" s="85"/>
      <c r="CJ51" s="85"/>
      <c r="CK51" s="85"/>
      <c r="CL51" s="85"/>
      <c r="CM51" s="85"/>
      <c r="CN51" s="85"/>
      <c r="CO51" s="85"/>
      <c r="CP51" s="85"/>
      <c r="CQ51" s="85"/>
      <c r="CR51" s="85"/>
      <c r="CS51" s="85"/>
      <c r="CT51" s="85"/>
      <c r="CU51" s="85"/>
      <c r="CV51" s="85"/>
      <c r="CW51" s="85"/>
      <c r="CX51" s="85"/>
      <c r="CY51" s="85"/>
      <c r="CZ51" s="85"/>
      <c r="DA51" s="85"/>
      <c r="DB51" s="85"/>
      <c r="DC51" s="85"/>
      <c r="DD51" s="85"/>
      <c r="DE51" s="85"/>
      <c r="DF51" s="85"/>
      <c r="DG51" s="85"/>
      <c r="DH51" s="85"/>
      <c r="DI51" s="85"/>
      <c r="DJ51" s="85"/>
      <c r="DK51" s="85"/>
      <c r="DL51" s="85"/>
      <c r="DM51" s="85"/>
      <c r="DN51" s="85"/>
      <c r="DO51" s="85"/>
      <c r="DP51" s="85"/>
      <c r="DQ51" s="85"/>
      <c r="DR51" s="85"/>
      <c r="DS51" s="85"/>
      <c r="DT51" s="85"/>
      <c r="DU51" s="85"/>
      <c r="DV51" s="85"/>
      <c r="DW51" s="85"/>
      <c r="DX51" s="85"/>
      <c r="DY51" s="85"/>
      <c r="DZ51" s="85"/>
      <c r="EA51" s="85"/>
      <c r="EB51" s="85"/>
      <c r="EC51" s="85"/>
      <c r="ED51" s="85"/>
      <c r="EE51" s="85"/>
      <c r="EF51" s="85"/>
      <c r="EG51" s="85"/>
      <c r="EH51" s="85"/>
      <c r="EI51" s="85"/>
      <c r="EJ51" s="85"/>
      <c r="EK51" s="85"/>
      <c r="EL51" s="85"/>
      <c r="EM51" s="85"/>
      <c r="EN51" s="85"/>
      <c r="EO51" s="85"/>
      <c r="EP51" s="85"/>
      <c r="EQ51" s="85"/>
      <c r="ER51" s="85"/>
      <c r="ES51" s="85"/>
      <c r="ET51" s="85"/>
      <c r="EU51" s="85"/>
      <c r="EV51" s="85"/>
      <c r="EW51" s="85"/>
      <c r="EX51" s="85"/>
      <c r="EY51" s="85"/>
      <c r="EZ51" s="85"/>
      <c r="FA51" s="85"/>
      <c r="FB51" s="85"/>
      <c r="FC51" s="85"/>
      <c r="FD51" s="85"/>
      <c r="FE51" s="85"/>
      <c r="FF51" s="85"/>
      <c r="FG51" s="85"/>
      <c r="FH51" s="85"/>
      <c r="FI51" s="85"/>
      <c r="FJ51" s="85"/>
      <c r="FK51" s="85"/>
      <c r="FL51" s="85"/>
      <c r="FM51" s="85"/>
      <c r="FN51" s="85"/>
      <c r="FO51" s="85"/>
      <c r="FP51" s="85"/>
      <c r="FQ51" s="85"/>
      <c r="FR51" s="85"/>
      <c r="FS51" s="85"/>
      <c r="FT51" s="85"/>
      <c r="FU51" s="85"/>
      <c r="FV51" s="85"/>
      <c r="FW51" s="85"/>
      <c r="FX51" s="85"/>
      <c r="FY51" s="85"/>
      <c r="FZ51" s="85"/>
      <c r="GA51" s="85"/>
      <c r="GB51" s="85"/>
      <c r="GC51" s="85"/>
      <c r="GD51" s="85"/>
      <c r="GE51" s="85"/>
      <c r="GF51" s="85"/>
      <c r="GG51" s="85"/>
      <c r="GH51" s="85"/>
      <c r="GI51" s="85"/>
      <c r="GJ51" s="85"/>
      <c r="GK51" s="85"/>
      <c r="GL51" s="85"/>
      <c r="GM51" s="85"/>
      <c r="GN51" s="85"/>
      <c r="GO51" s="85"/>
      <c r="GP51" s="85"/>
      <c r="GQ51" s="85"/>
      <c r="GR51" s="85"/>
      <c r="GS51" s="85"/>
      <c r="GT51" s="85"/>
      <c r="GU51" s="85"/>
      <c r="GV51" s="85"/>
      <c r="GW51" s="85"/>
      <c r="GX51" s="85"/>
      <c r="GY51" s="85"/>
      <c r="GZ51" s="85"/>
      <c r="HA51" s="85"/>
      <c r="HB51" s="85"/>
      <c r="HC51" s="85"/>
      <c r="HD51" s="85"/>
      <c r="HE51" s="85"/>
      <c r="HF51" s="85"/>
      <c r="HG51" s="85"/>
      <c r="HH51" s="85"/>
      <c r="HI51" s="85"/>
      <c r="HJ51" s="85"/>
      <c r="HK51" s="85"/>
      <c r="HL51" s="85"/>
      <c r="HM51" s="85"/>
      <c r="HN51" s="85"/>
      <c r="HO51" s="85"/>
      <c r="HP51" s="85"/>
      <c r="HQ51" s="85"/>
      <c r="HR51" s="85"/>
      <c r="HS51" s="85"/>
      <c r="HT51" s="85"/>
      <c r="HU51" s="85"/>
      <c r="HV51" s="85"/>
      <c r="HW51" s="85"/>
      <c r="HX51" s="85"/>
      <c r="HY51" s="85"/>
      <c r="HZ51" s="85"/>
      <c r="IA51" s="85"/>
      <c r="IB51" s="85"/>
      <c r="IC51" s="85"/>
      <c r="ID51" s="85"/>
      <c r="IE51" s="85"/>
      <c r="IF51" s="85"/>
      <c r="IG51" s="85"/>
      <c r="IH51" s="85"/>
      <c r="II51" s="85"/>
      <c r="IJ51" s="85"/>
      <c r="IK51" s="85"/>
      <c r="IL51" s="85"/>
      <c r="IM51" s="85"/>
      <c r="IN51" s="85"/>
      <c r="IO51" s="85"/>
      <c r="IP51" s="85"/>
      <c r="IQ51" s="85"/>
      <c r="IR51" s="85"/>
      <c r="IS51" s="85"/>
      <c r="IT51" s="85"/>
      <c r="IU51" s="85"/>
      <c r="IV51" s="85"/>
      <c r="IW51" s="85"/>
      <c r="IX51" s="85"/>
    </row>
    <row r="52" spans="1:258" s="7" customFormat="1" ht="21" customHeight="1">
      <c r="A52" s="86"/>
      <c r="B52" s="66"/>
      <c r="C52" s="2"/>
      <c r="D52" s="2"/>
      <c r="E52" s="3"/>
      <c r="F52" s="67"/>
      <c r="G52" s="3"/>
      <c r="H52" s="67"/>
      <c r="I52" s="4"/>
      <c r="J52" s="89"/>
      <c r="K52" s="172"/>
      <c r="L52" s="172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5"/>
      <c r="AG52" s="85"/>
      <c r="AH52" s="85"/>
      <c r="AI52" s="85"/>
      <c r="AJ52" s="85"/>
      <c r="AK52" s="85"/>
      <c r="AL52" s="85"/>
      <c r="AM52" s="85"/>
      <c r="AN52" s="85"/>
      <c r="AO52" s="85"/>
      <c r="AP52" s="85"/>
      <c r="AQ52" s="85"/>
      <c r="AR52" s="85"/>
      <c r="AS52" s="85"/>
      <c r="AT52" s="85"/>
      <c r="AU52" s="85"/>
      <c r="AV52" s="85"/>
      <c r="AW52" s="85"/>
      <c r="AX52" s="85"/>
      <c r="AY52" s="85"/>
      <c r="AZ52" s="85"/>
      <c r="BA52" s="85"/>
      <c r="BB52" s="85"/>
      <c r="BC52" s="85"/>
      <c r="BD52" s="85"/>
      <c r="BE52" s="85"/>
      <c r="BF52" s="85"/>
      <c r="BG52" s="85"/>
      <c r="BH52" s="85"/>
      <c r="BI52" s="85"/>
      <c r="BJ52" s="85"/>
      <c r="BK52" s="85"/>
      <c r="BL52" s="85"/>
      <c r="BM52" s="85"/>
      <c r="BN52" s="85"/>
      <c r="BO52" s="85"/>
      <c r="BP52" s="85"/>
      <c r="BQ52" s="85"/>
      <c r="BR52" s="85"/>
      <c r="BS52" s="85"/>
      <c r="BT52" s="85"/>
      <c r="BU52" s="85"/>
      <c r="BV52" s="85"/>
      <c r="BW52" s="85"/>
      <c r="BX52" s="85"/>
      <c r="BY52" s="85"/>
      <c r="BZ52" s="85"/>
      <c r="CA52" s="85"/>
      <c r="CB52" s="85"/>
      <c r="CC52" s="85"/>
      <c r="CD52" s="85"/>
      <c r="CE52" s="85"/>
      <c r="CF52" s="85"/>
      <c r="CG52" s="85"/>
      <c r="CH52" s="85"/>
      <c r="CI52" s="85"/>
      <c r="CJ52" s="85"/>
      <c r="CK52" s="85"/>
      <c r="CL52" s="85"/>
      <c r="CM52" s="85"/>
      <c r="CN52" s="85"/>
      <c r="CO52" s="85"/>
      <c r="CP52" s="85"/>
      <c r="CQ52" s="85"/>
      <c r="CR52" s="85"/>
      <c r="CS52" s="85"/>
      <c r="CT52" s="85"/>
      <c r="CU52" s="85"/>
      <c r="CV52" s="85"/>
      <c r="CW52" s="85"/>
      <c r="CX52" s="85"/>
      <c r="CY52" s="85"/>
      <c r="CZ52" s="85"/>
      <c r="DA52" s="85"/>
      <c r="DB52" s="85"/>
      <c r="DC52" s="85"/>
      <c r="DD52" s="85"/>
      <c r="DE52" s="85"/>
      <c r="DF52" s="85"/>
      <c r="DG52" s="85"/>
      <c r="DH52" s="85"/>
      <c r="DI52" s="85"/>
      <c r="DJ52" s="85"/>
      <c r="DK52" s="85"/>
      <c r="DL52" s="85"/>
      <c r="DM52" s="85"/>
      <c r="DN52" s="85"/>
      <c r="DO52" s="85"/>
      <c r="DP52" s="85"/>
      <c r="DQ52" s="85"/>
      <c r="DR52" s="85"/>
      <c r="DS52" s="85"/>
      <c r="DT52" s="85"/>
      <c r="DU52" s="85"/>
      <c r="DV52" s="85"/>
      <c r="DW52" s="85"/>
      <c r="DX52" s="85"/>
      <c r="DY52" s="85"/>
      <c r="DZ52" s="85"/>
      <c r="EA52" s="85"/>
      <c r="EB52" s="85"/>
      <c r="EC52" s="85"/>
      <c r="ED52" s="85"/>
      <c r="EE52" s="85"/>
      <c r="EF52" s="85"/>
      <c r="EG52" s="85"/>
      <c r="EH52" s="85"/>
      <c r="EI52" s="85"/>
      <c r="EJ52" s="85"/>
      <c r="EK52" s="85"/>
      <c r="EL52" s="85"/>
      <c r="EM52" s="85"/>
      <c r="EN52" s="85"/>
      <c r="EO52" s="85"/>
      <c r="EP52" s="85"/>
      <c r="EQ52" s="85"/>
      <c r="ER52" s="85"/>
      <c r="ES52" s="85"/>
      <c r="ET52" s="85"/>
      <c r="EU52" s="85"/>
      <c r="EV52" s="85"/>
      <c r="EW52" s="85"/>
      <c r="EX52" s="85"/>
      <c r="EY52" s="85"/>
      <c r="EZ52" s="85"/>
      <c r="FA52" s="85"/>
      <c r="FB52" s="85"/>
      <c r="FC52" s="85"/>
      <c r="FD52" s="85"/>
      <c r="FE52" s="85"/>
      <c r="FF52" s="85"/>
      <c r="FG52" s="85"/>
      <c r="FH52" s="85"/>
      <c r="FI52" s="85"/>
      <c r="FJ52" s="85"/>
      <c r="FK52" s="85"/>
      <c r="FL52" s="85"/>
      <c r="FM52" s="85"/>
      <c r="FN52" s="85"/>
      <c r="FO52" s="85"/>
      <c r="FP52" s="85"/>
      <c r="FQ52" s="85"/>
      <c r="FR52" s="85"/>
      <c r="FS52" s="85"/>
      <c r="FT52" s="85"/>
      <c r="FU52" s="85"/>
      <c r="FV52" s="85"/>
      <c r="FW52" s="85"/>
      <c r="FX52" s="85"/>
      <c r="FY52" s="85"/>
      <c r="FZ52" s="85"/>
      <c r="GA52" s="85"/>
      <c r="GB52" s="85"/>
      <c r="GC52" s="85"/>
      <c r="GD52" s="85"/>
      <c r="GE52" s="85"/>
      <c r="GF52" s="85"/>
      <c r="GG52" s="85"/>
      <c r="GH52" s="85"/>
      <c r="GI52" s="85"/>
      <c r="GJ52" s="85"/>
      <c r="GK52" s="85"/>
      <c r="GL52" s="85"/>
      <c r="GM52" s="85"/>
      <c r="GN52" s="85"/>
      <c r="GO52" s="85"/>
      <c r="GP52" s="85"/>
      <c r="GQ52" s="85"/>
      <c r="GR52" s="85"/>
      <c r="GS52" s="85"/>
      <c r="GT52" s="85"/>
      <c r="GU52" s="85"/>
      <c r="GV52" s="85"/>
      <c r="GW52" s="85"/>
      <c r="GX52" s="85"/>
      <c r="GY52" s="85"/>
      <c r="GZ52" s="85"/>
      <c r="HA52" s="85"/>
      <c r="HB52" s="85"/>
      <c r="HC52" s="85"/>
      <c r="HD52" s="85"/>
      <c r="HE52" s="85"/>
      <c r="HF52" s="85"/>
      <c r="HG52" s="85"/>
      <c r="HH52" s="85"/>
      <c r="HI52" s="85"/>
      <c r="HJ52" s="85"/>
      <c r="HK52" s="85"/>
      <c r="HL52" s="85"/>
      <c r="HM52" s="85"/>
      <c r="HN52" s="85"/>
      <c r="HO52" s="85"/>
      <c r="HP52" s="85"/>
      <c r="HQ52" s="85"/>
      <c r="HR52" s="85"/>
      <c r="HS52" s="85"/>
      <c r="HT52" s="85"/>
      <c r="HU52" s="85"/>
      <c r="HV52" s="85"/>
      <c r="HW52" s="85"/>
      <c r="HX52" s="85"/>
      <c r="HY52" s="85"/>
      <c r="HZ52" s="85"/>
      <c r="IA52" s="85"/>
      <c r="IB52" s="85"/>
      <c r="IC52" s="85"/>
      <c r="ID52" s="85"/>
      <c r="IE52" s="85"/>
      <c r="IF52" s="85"/>
      <c r="IG52" s="85"/>
      <c r="IH52" s="85"/>
      <c r="II52" s="85"/>
      <c r="IJ52" s="85"/>
      <c r="IK52" s="85"/>
      <c r="IL52" s="85"/>
      <c r="IM52" s="85"/>
      <c r="IN52" s="85"/>
      <c r="IO52" s="85"/>
      <c r="IP52" s="85"/>
      <c r="IQ52" s="85"/>
      <c r="IR52" s="85"/>
      <c r="IS52" s="85"/>
      <c r="IT52" s="85"/>
      <c r="IU52" s="85"/>
      <c r="IV52" s="85"/>
      <c r="IW52" s="85"/>
      <c r="IX52" s="85"/>
    </row>
    <row r="53" spans="1:258" s="7" customFormat="1" ht="21" customHeight="1">
      <c r="A53" s="86"/>
      <c r="B53" s="66"/>
      <c r="C53" s="2"/>
      <c r="D53" s="2"/>
      <c r="E53" s="3"/>
      <c r="F53" s="67"/>
      <c r="G53" s="3"/>
      <c r="H53" s="67"/>
      <c r="I53" s="4"/>
      <c r="J53" s="89"/>
      <c r="K53" s="172"/>
      <c r="L53" s="172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/>
      <c r="AG53" s="85"/>
      <c r="AH53" s="85"/>
      <c r="AI53" s="85"/>
      <c r="AJ53" s="85"/>
      <c r="AK53" s="85"/>
      <c r="AL53" s="85"/>
      <c r="AM53" s="85"/>
      <c r="AN53" s="85"/>
      <c r="AO53" s="85"/>
      <c r="AP53" s="85"/>
      <c r="AQ53" s="85"/>
      <c r="AR53" s="85"/>
      <c r="AS53" s="85"/>
      <c r="AT53" s="85"/>
      <c r="AU53" s="85"/>
      <c r="AV53" s="85"/>
      <c r="AW53" s="85"/>
      <c r="AX53" s="85"/>
      <c r="AY53" s="85"/>
      <c r="AZ53" s="85"/>
      <c r="BA53" s="85"/>
      <c r="BB53" s="85"/>
      <c r="BC53" s="85"/>
      <c r="BD53" s="85"/>
      <c r="BE53" s="85"/>
      <c r="BF53" s="85"/>
      <c r="BG53" s="85"/>
      <c r="BH53" s="85"/>
      <c r="BI53" s="85"/>
      <c r="BJ53" s="85"/>
      <c r="BK53" s="85"/>
      <c r="BL53" s="85"/>
      <c r="BM53" s="85"/>
      <c r="BN53" s="85"/>
      <c r="BO53" s="85"/>
      <c r="BP53" s="85"/>
      <c r="BQ53" s="85"/>
      <c r="BR53" s="85"/>
      <c r="BS53" s="85"/>
      <c r="BT53" s="85"/>
      <c r="BU53" s="85"/>
      <c r="BV53" s="85"/>
      <c r="BW53" s="85"/>
      <c r="BX53" s="85"/>
      <c r="BY53" s="85"/>
      <c r="BZ53" s="85"/>
      <c r="CA53" s="85"/>
      <c r="CB53" s="85"/>
      <c r="CC53" s="85"/>
      <c r="CD53" s="85"/>
      <c r="CE53" s="85"/>
      <c r="CF53" s="85"/>
      <c r="CG53" s="85"/>
      <c r="CH53" s="85"/>
      <c r="CI53" s="85"/>
      <c r="CJ53" s="85"/>
      <c r="CK53" s="85"/>
      <c r="CL53" s="85"/>
      <c r="CM53" s="85"/>
      <c r="CN53" s="85"/>
      <c r="CO53" s="85"/>
      <c r="CP53" s="85"/>
      <c r="CQ53" s="85"/>
      <c r="CR53" s="85"/>
      <c r="CS53" s="85"/>
      <c r="CT53" s="85"/>
      <c r="CU53" s="85"/>
      <c r="CV53" s="85"/>
      <c r="CW53" s="85"/>
      <c r="CX53" s="85"/>
      <c r="CY53" s="85"/>
      <c r="CZ53" s="85"/>
      <c r="DA53" s="85"/>
      <c r="DB53" s="85"/>
      <c r="DC53" s="85"/>
      <c r="DD53" s="85"/>
      <c r="DE53" s="85"/>
      <c r="DF53" s="85"/>
      <c r="DG53" s="85"/>
      <c r="DH53" s="85"/>
      <c r="DI53" s="85"/>
      <c r="DJ53" s="85"/>
      <c r="DK53" s="85"/>
      <c r="DL53" s="85"/>
      <c r="DM53" s="85"/>
      <c r="DN53" s="85"/>
      <c r="DO53" s="85"/>
      <c r="DP53" s="85"/>
      <c r="DQ53" s="85"/>
      <c r="DR53" s="85"/>
      <c r="DS53" s="85"/>
      <c r="DT53" s="85"/>
      <c r="DU53" s="85"/>
      <c r="DV53" s="85"/>
      <c r="DW53" s="85"/>
      <c r="DX53" s="85"/>
      <c r="DY53" s="85"/>
      <c r="DZ53" s="85"/>
      <c r="EA53" s="85"/>
      <c r="EB53" s="85"/>
      <c r="EC53" s="85"/>
      <c r="ED53" s="85"/>
      <c r="EE53" s="85"/>
      <c r="EF53" s="85"/>
      <c r="EG53" s="85"/>
      <c r="EH53" s="85"/>
      <c r="EI53" s="85"/>
      <c r="EJ53" s="85"/>
      <c r="EK53" s="85"/>
      <c r="EL53" s="85"/>
      <c r="EM53" s="85"/>
      <c r="EN53" s="85"/>
      <c r="EO53" s="85"/>
      <c r="EP53" s="85"/>
      <c r="EQ53" s="85"/>
      <c r="ER53" s="85"/>
      <c r="ES53" s="85"/>
      <c r="ET53" s="85"/>
      <c r="EU53" s="85"/>
      <c r="EV53" s="85"/>
      <c r="EW53" s="85"/>
      <c r="EX53" s="85"/>
      <c r="EY53" s="85"/>
      <c r="EZ53" s="85"/>
      <c r="FA53" s="85"/>
      <c r="FB53" s="85"/>
      <c r="FC53" s="85"/>
      <c r="FD53" s="85"/>
      <c r="FE53" s="85"/>
      <c r="FF53" s="85"/>
      <c r="FG53" s="85"/>
      <c r="FH53" s="85"/>
      <c r="FI53" s="85"/>
      <c r="FJ53" s="85"/>
      <c r="FK53" s="85"/>
      <c r="FL53" s="85"/>
      <c r="FM53" s="85"/>
      <c r="FN53" s="85"/>
      <c r="FO53" s="85"/>
      <c r="FP53" s="85"/>
      <c r="FQ53" s="85"/>
      <c r="FR53" s="85"/>
      <c r="FS53" s="85"/>
      <c r="FT53" s="85"/>
      <c r="FU53" s="85"/>
      <c r="FV53" s="85"/>
      <c r="FW53" s="85"/>
      <c r="FX53" s="85"/>
      <c r="FY53" s="85"/>
      <c r="FZ53" s="85"/>
      <c r="GA53" s="85"/>
      <c r="GB53" s="85"/>
      <c r="GC53" s="85"/>
      <c r="GD53" s="85"/>
      <c r="GE53" s="85"/>
      <c r="GF53" s="85"/>
      <c r="GG53" s="85"/>
      <c r="GH53" s="85"/>
      <c r="GI53" s="85"/>
      <c r="GJ53" s="85"/>
      <c r="GK53" s="85"/>
      <c r="GL53" s="85"/>
      <c r="GM53" s="85"/>
      <c r="GN53" s="85"/>
      <c r="GO53" s="85"/>
      <c r="GP53" s="85"/>
      <c r="GQ53" s="85"/>
      <c r="GR53" s="85"/>
      <c r="GS53" s="85"/>
      <c r="GT53" s="85"/>
      <c r="GU53" s="85"/>
      <c r="GV53" s="85"/>
      <c r="GW53" s="85"/>
      <c r="GX53" s="85"/>
      <c r="GY53" s="85"/>
      <c r="GZ53" s="85"/>
      <c r="HA53" s="85"/>
      <c r="HB53" s="85"/>
      <c r="HC53" s="85"/>
      <c r="HD53" s="85"/>
      <c r="HE53" s="85"/>
      <c r="HF53" s="85"/>
      <c r="HG53" s="85"/>
      <c r="HH53" s="85"/>
      <c r="HI53" s="85"/>
      <c r="HJ53" s="85"/>
      <c r="HK53" s="85"/>
      <c r="HL53" s="85"/>
      <c r="HM53" s="85"/>
      <c r="HN53" s="85"/>
      <c r="HO53" s="85"/>
      <c r="HP53" s="85"/>
      <c r="HQ53" s="85"/>
      <c r="HR53" s="85"/>
      <c r="HS53" s="85"/>
      <c r="HT53" s="85"/>
      <c r="HU53" s="85"/>
      <c r="HV53" s="85"/>
      <c r="HW53" s="85"/>
      <c r="HX53" s="85"/>
      <c r="HY53" s="85"/>
      <c r="HZ53" s="85"/>
      <c r="IA53" s="85"/>
      <c r="IB53" s="85"/>
      <c r="IC53" s="85"/>
      <c r="ID53" s="85"/>
      <c r="IE53" s="85"/>
      <c r="IF53" s="85"/>
      <c r="IG53" s="85"/>
      <c r="IH53" s="85"/>
      <c r="II53" s="85"/>
      <c r="IJ53" s="85"/>
      <c r="IK53" s="85"/>
      <c r="IL53" s="85"/>
      <c r="IM53" s="85"/>
      <c r="IN53" s="85"/>
      <c r="IO53" s="85"/>
      <c r="IP53" s="85"/>
      <c r="IQ53" s="85"/>
      <c r="IR53" s="85"/>
      <c r="IS53" s="85"/>
      <c r="IT53" s="85"/>
      <c r="IU53" s="85"/>
      <c r="IV53" s="85"/>
      <c r="IW53" s="85"/>
      <c r="IX53" s="85"/>
    </row>
    <row r="54" spans="1:258" s="7" customFormat="1" ht="21" customHeight="1">
      <c r="A54" s="86"/>
      <c r="B54" s="66"/>
      <c r="C54" s="2"/>
      <c r="D54" s="2"/>
      <c r="E54" s="3"/>
      <c r="F54" s="67"/>
      <c r="G54" s="3"/>
      <c r="H54" s="67"/>
      <c r="I54" s="4"/>
      <c r="J54" s="87"/>
      <c r="K54" s="172"/>
      <c r="L54" s="172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85"/>
      <c r="AC54" s="85"/>
      <c r="AD54" s="85"/>
      <c r="AE54" s="85"/>
      <c r="AF54" s="85"/>
      <c r="AG54" s="85"/>
      <c r="AH54" s="85"/>
      <c r="AI54" s="85"/>
      <c r="AJ54" s="85"/>
      <c r="AK54" s="85"/>
      <c r="AL54" s="85"/>
      <c r="AM54" s="85"/>
      <c r="AN54" s="85"/>
      <c r="AO54" s="85"/>
      <c r="AP54" s="85"/>
      <c r="AQ54" s="85"/>
      <c r="AR54" s="85"/>
      <c r="AS54" s="85"/>
      <c r="AT54" s="85"/>
      <c r="AU54" s="85"/>
      <c r="AV54" s="85"/>
      <c r="AW54" s="85"/>
      <c r="AX54" s="85"/>
      <c r="AY54" s="85"/>
      <c r="AZ54" s="85"/>
      <c r="BA54" s="85"/>
      <c r="BB54" s="85"/>
      <c r="BC54" s="85"/>
      <c r="BD54" s="85"/>
      <c r="BE54" s="85"/>
      <c r="BF54" s="85"/>
      <c r="BG54" s="85"/>
      <c r="BH54" s="85"/>
      <c r="BI54" s="85"/>
      <c r="BJ54" s="85"/>
      <c r="BK54" s="85"/>
      <c r="BL54" s="85"/>
      <c r="BM54" s="85"/>
      <c r="BN54" s="85"/>
      <c r="BO54" s="85"/>
      <c r="BP54" s="85"/>
      <c r="BQ54" s="85"/>
      <c r="BR54" s="85"/>
      <c r="BS54" s="85"/>
      <c r="BT54" s="85"/>
      <c r="BU54" s="85"/>
      <c r="BV54" s="85"/>
      <c r="BW54" s="85"/>
      <c r="BX54" s="85"/>
      <c r="BY54" s="85"/>
      <c r="BZ54" s="85"/>
      <c r="CA54" s="85"/>
      <c r="CB54" s="85"/>
      <c r="CC54" s="85"/>
      <c r="CD54" s="85"/>
      <c r="CE54" s="85"/>
      <c r="CF54" s="85"/>
      <c r="CG54" s="85"/>
      <c r="CH54" s="85"/>
      <c r="CI54" s="85"/>
      <c r="CJ54" s="85"/>
      <c r="CK54" s="85"/>
      <c r="CL54" s="85"/>
      <c r="CM54" s="85"/>
      <c r="CN54" s="85"/>
      <c r="CO54" s="85"/>
      <c r="CP54" s="85"/>
      <c r="CQ54" s="85"/>
      <c r="CR54" s="85"/>
      <c r="CS54" s="85"/>
      <c r="CT54" s="85"/>
      <c r="CU54" s="85"/>
      <c r="CV54" s="85"/>
      <c r="CW54" s="85"/>
      <c r="CX54" s="85"/>
      <c r="CY54" s="85"/>
      <c r="CZ54" s="85"/>
      <c r="DA54" s="85"/>
      <c r="DB54" s="85"/>
      <c r="DC54" s="85"/>
      <c r="DD54" s="85"/>
      <c r="DE54" s="85"/>
      <c r="DF54" s="85"/>
      <c r="DG54" s="85"/>
      <c r="DH54" s="85"/>
      <c r="DI54" s="85"/>
      <c r="DJ54" s="85"/>
      <c r="DK54" s="85"/>
      <c r="DL54" s="85"/>
      <c r="DM54" s="85"/>
      <c r="DN54" s="85"/>
      <c r="DO54" s="85"/>
      <c r="DP54" s="85"/>
      <c r="DQ54" s="85"/>
      <c r="DR54" s="85"/>
      <c r="DS54" s="85"/>
      <c r="DT54" s="85"/>
      <c r="DU54" s="85"/>
      <c r="DV54" s="85"/>
      <c r="DW54" s="85"/>
      <c r="DX54" s="85"/>
      <c r="DY54" s="85"/>
      <c r="DZ54" s="85"/>
      <c r="EA54" s="85"/>
      <c r="EB54" s="85"/>
      <c r="EC54" s="85"/>
      <c r="ED54" s="85"/>
      <c r="EE54" s="85"/>
      <c r="EF54" s="85"/>
      <c r="EG54" s="85"/>
      <c r="EH54" s="85"/>
      <c r="EI54" s="85"/>
      <c r="EJ54" s="85"/>
      <c r="EK54" s="85"/>
      <c r="EL54" s="85"/>
      <c r="EM54" s="85"/>
      <c r="EN54" s="85"/>
      <c r="EO54" s="85"/>
      <c r="EP54" s="85"/>
      <c r="EQ54" s="85"/>
      <c r="ER54" s="85"/>
      <c r="ES54" s="85"/>
      <c r="ET54" s="85"/>
      <c r="EU54" s="85"/>
      <c r="EV54" s="85"/>
      <c r="EW54" s="85"/>
      <c r="EX54" s="85"/>
      <c r="EY54" s="85"/>
      <c r="EZ54" s="85"/>
      <c r="FA54" s="85"/>
      <c r="FB54" s="85"/>
      <c r="FC54" s="85"/>
      <c r="FD54" s="85"/>
      <c r="FE54" s="85"/>
      <c r="FF54" s="85"/>
      <c r="FG54" s="85"/>
      <c r="FH54" s="85"/>
      <c r="FI54" s="85"/>
      <c r="FJ54" s="85"/>
      <c r="FK54" s="85"/>
      <c r="FL54" s="85"/>
      <c r="FM54" s="85"/>
      <c r="FN54" s="85"/>
      <c r="FO54" s="85"/>
      <c r="FP54" s="85"/>
      <c r="FQ54" s="85"/>
      <c r="FR54" s="85"/>
      <c r="FS54" s="85"/>
      <c r="FT54" s="85"/>
      <c r="FU54" s="85"/>
      <c r="FV54" s="85"/>
      <c r="FW54" s="85"/>
      <c r="FX54" s="85"/>
      <c r="FY54" s="85"/>
      <c r="FZ54" s="85"/>
      <c r="GA54" s="85"/>
      <c r="GB54" s="85"/>
      <c r="GC54" s="85"/>
      <c r="GD54" s="85"/>
      <c r="GE54" s="85"/>
      <c r="GF54" s="85"/>
      <c r="GG54" s="85"/>
      <c r="GH54" s="85"/>
      <c r="GI54" s="85"/>
      <c r="GJ54" s="85"/>
      <c r="GK54" s="85"/>
      <c r="GL54" s="85"/>
      <c r="GM54" s="85"/>
      <c r="GN54" s="85"/>
      <c r="GO54" s="85"/>
      <c r="GP54" s="85"/>
      <c r="GQ54" s="85"/>
      <c r="GR54" s="85"/>
      <c r="GS54" s="85"/>
      <c r="GT54" s="85"/>
      <c r="GU54" s="85"/>
      <c r="GV54" s="85"/>
      <c r="GW54" s="85"/>
      <c r="GX54" s="85"/>
      <c r="GY54" s="85"/>
      <c r="GZ54" s="85"/>
      <c r="HA54" s="85"/>
      <c r="HB54" s="85"/>
      <c r="HC54" s="85"/>
      <c r="HD54" s="85"/>
      <c r="HE54" s="85"/>
      <c r="HF54" s="85"/>
      <c r="HG54" s="85"/>
      <c r="HH54" s="85"/>
      <c r="HI54" s="85"/>
      <c r="HJ54" s="85"/>
      <c r="HK54" s="85"/>
      <c r="HL54" s="85"/>
      <c r="HM54" s="85"/>
      <c r="HN54" s="85"/>
      <c r="HO54" s="85"/>
      <c r="HP54" s="85"/>
      <c r="HQ54" s="85"/>
      <c r="HR54" s="85"/>
      <c r="HS54" s="85"/>
      <c r="HT54" s="85"/>
      <c r="HU54" s="85"/>
      <c r="HV54" s="85"/>
      <c r="HW54" s="85"/>
      <c r="HX54" s="85"/>
      <c r="HY54" s="85"/>
      <c r="HZ54" s="85"/>
      <c r="IA54" s="85"/>
      <c r="IB54" s="85"/>
      <c r="IC54" s="85"/>
      <c r="ID54" s="85"/>
      <c r="IE54" s="85"/>
      <c r="IF54" s="85"/>
      <c r="IG54" s="85"/>
      <c r="IH54" s="85"/>
      <c r="II54" s="85"/>
      <c r="IJ54" s="85"/>
      <c r="IK54" s="85"/>
      <c r="IL54" s="85"/>
      <c r="IM54" s="85"/>
      <c r="IN54" s="85"/>
      <c r="IO54" s="85"/>
      <c r="IP54" s="85"/>
      <c r="IQ54" s="85"/>
      <c r="IR54" s="85"/>
      <c r="IS54" s="85"/>
      <c r="IT54" s="85"/>
      <c r="IU54" s="85"/>
      <c r="IV54" s="85"/>
      <c r="IW54" s="85"/>
      <c r="IX54" s="85"/>
    </row>
    <row r="55" spans="1:258" s="7" customFormat="1" ht="21" customHeight="1">
      <c r="A55" s="86"/>
      <c r="B55" s="66"/>
      <c r="C55" s="2"/>
      <c r="D55" s="2"/>
      <c r="E55" s="3"/>
      <c r="F55" s="67"/>
      <c r="G55" s="3"/>
      <c r="H55" s="67"/>
      <c r="I55" s="4"/>
      <c r="J55" s="87"/>
      <c r="K55" s="172"/>
      <c r="L55" s="172"/>
      <c r="M55" s="8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5"/>
      <c r="AB55" s="85"/>
      <c r="AC55" s="85"/>
      <c r="AD55" s="85"/>
      <c r="AE55" s="85"/>
      <c r="AF55" s="85"/>
      <c r="AG55" s="85"/>
      <c r="AH55" s="85"/>
      <c r="AI55" s="85"/>
      <c r="AJ55" s="85"/>
      <c r="AK55" s="85"/>
      <c r="AL55" s="85"/>
      <c r="AM55" s="85"/>
      <c r="AN55" s="85"/>
      <c r="AO55" s="85"/>
      <c r="AP55" s="85"/>
      <c r="AQ55" s="85"/>
      <c r="AR55" s="85"/>
      <c r="AS55" s="85"/>
      <c r="AT55" s="85"/>
      <c r="AU55" s="85"/>
      <c r="AV55" s="85"/>
      <c r="AW55" s="85"/>
      <c r="AX55" s="85"/>
      <c r="AY55" s="85"/>
      <c r="AZ55" s="85"/>
      <c r="BA55" s="85"/>
      <c r="BB55" s="85"/>
      <c r="BC55" s="85"/>
      <c r="BD55" s="85"/>
      <c r="BE55" s="85"/>
      <c r="BF55" s="85"/>
      <c r="BG55" s="85"/>
      <c r="BH55" s="85"/>
      <c r="BI55" s="85"/>
      <c r="BJ55" s="85"/>
      <c r="BK55" s="85"/>
      <c r="BL55" s="85"/>
      <c r="BM55" s="85"/>
      <c r="BN55" s="85"/>
      <c r="BO55" s="85"/>
      <c r="BP55" s="85"/>
      <c r="BQ55" s="85"/>
      <c r="BR55" s="85"/>
      <c r="BS55" s="85"/>
      <c r="BT55" s="85"/>
      <c r="BU55" s="85"/>
      <c r="BV55" s="85"/>
      <c r="BW55" s="85"/>
      <c r="BX55" s="85"/>
      <c r="BY55" s="85"/>
      <c r="BZ55" s="85"/>
      <c r="CA55" s="85"/>
      <c r="CB55" s="85"/>
      <c r="CC55" s="85"/>
      <c r="CD55" s="85"/>
      <c r="CE55" s="85"/>
      <c r="CF55" s="85"/>
      <c r="CG55" s="85"/>
      <c r="CH55" s="85"/>
      <c r="CI55" s="85"/>
      <c r="CJ55" s="85"/>
      <c r="CK55" s="85"/>
      <c r="CL55" s="85"/>
      <c r="CM55" s="85"/>
      <c r="CN55" s="85"/>
      <c r="CO55" s="85"/>
      <c r="CP55" s="85"/>
      <c r="CQ55" s="85"/>
      <c r="CR55" s="85"/>
      <c r="CS55" s="85"/>
      <c r="CT55" s="85"/>
      <c r="CU55" s="85"/>
      <c r="CV55" s="85"/>
      <c r="CW55" s="85"/>
      <c r="CX55" s="85"/>
      <c r="CY55" s="85"/>
      <c r="CZ55" s="85"/>
      <c r="DA55" s="85"/>
      <c r="DB55" s="85"/>
      <c r="DC55" s="85"/>
      <c r="DD55" s="85"/>
      <c r="DE55" s="85"/>
      <c r="DF55" s="85"/>
      <c r="DG55" s="85"/>
      <c r="DH55" s="85"/>
      <c r="DI55" s="85"/>
      <c r="DJ55" s="85"/>
      <c r="DK55" s="85"/>
      <c r="DL55" s="85"/>
      <c r="DM55" s="85"/>
      <c r="DN55" s="85"/>
      <c r="DO55" s="85"/>
      <c r="DP55" s="85"/>
      <c r="DQ55" s="85"/>
      <c r="DR55" s="85"/>
      <c r="DS55" s="85"/>
      <c r="DT55" s="85"/>
      <c r="DU55" s="85"/>
      <c r="DV55" s="85"/>
      <c r="DW55" s="85"/>
      <c r="DX55" s="85"/>
      <c r="DY55" s="85"/>
      <c r="DZ55" s="85"/>
      <c r="EA55" s="85"/>
      <c r="EB55" s="85"/>
      <c r="EC55" s="85"/>
      <c r="ED55" s="85"/>
      <c r="EE55" s="85"/>
      <c r="EF55" s="85"/>
      <c r="EG55" s="85"/>
      <c r="EH55" s="85"/>
      <c r="EI55" s="85"/>
      <c r="EJ55" s="85"/>
      <c r="EK55" s="85"/>
      <c r="EL55" s="85"/>
      <c r="EM55" s="85"/>
      <c r="EN55" s="85"/>
      <c r="EO55" s="85"/>
      <c r="EP55" s="85"/>
      <c r="EQ55" s="85"/>
      <c r="ER55" s="85"/>
      <c r="ES55" s="85"/>
      <c r="ET55" s="85"/>
      <c r="EU55" s="85"/>
      <c r="EV55" s="85"/>
      <c r="EW55" s="85"/>
      <c r="EX55" s="85"/>
      <c r="EY55" s="85"/>
      <c r="EZ55" s="85"/>
      <c r="FA55" s="85"/>
      <c r="FB55" s="85"/>
      <c r="FC55" s="85"/>
      <c r="FD55" s="85"/>
      <c r="FE55" s="85"/>
      <c r="FF55" s="85"/>
      <c r="FG55" s="85"/>
      <c r="FH55" s="85"/>
      <c r="FI55" s="85"/>
      <c r="FJ55" s="85"/>
      <c r="FK55" s="85"/>
      <c r="FL55" s="85"/>
      <c r="FM55" s="85"/>
      <c r="FN55" s="85"/>
      <c r="FO55" s="85"/>
      <c r="FP55" s="85"/>
      <c r="FQ55" s="85"/>
      <c r="FR55" s="85"/>
      <c r="FS55" s="85"/>
      <c r="FT55" s="85"/>
      <c r="FU55" s="85"/>
      <c r="FV55" s="85"/>
      <c r="FW55" s="85"/>
      <c r="FX55" s="85"/>
      <c r="FY55" s="85"/>
      <c r="FZ55" s="85"/>
      <c r="GA55" s="85"/>
      <c r="GB55" s="85"/>
      <c r="GC55" s="85"/>
      <c r="GD55" s="85"/>
      <c r="GE55" s="85"/>
      <c r="GF55" s="85"/>
      <c r="GG55" s="85"/>
      <c r="GH55" s="85"/>
      <c r="GI55" s="85"/>
      <c r="GJ55" s="85"/>
      <c r="GK55" s="85"/>
      <c r="GL55" s="85"/>
      <c r="GM55" s="85"/>
      <c r="GN55" s="85"/>
      <c r="GO55" s="85"/>
      <c r="GP55" s="85"/>
      <c r="GQ55" s="85"/>
      <c r="GR55" s="85"/>
      <c r="GS55" s="85"/>
      <c r="GT55" s="85"/>
      <c r="GU55" s="85"/>
      <c r="GV55" s="85"/>
      <c r="GW55" s="85"/>
      <c r="GX55" s="85"/>
      <c r="GY55" s="85"/>
      <c r="GZ55" s="85"/>
      <c r="HA55" s="85"/>
      <c r="HB55" s="85"/>
      <c r="HC55" s="85"/>
      <c r="HD55" s="85"/>
      <c r="HE55" s="85"/>
      <c r="HF55" s="85"/>
      <c r="HG55" s="85"/>
      <c r="HH55" s="85"/>
      <c r="HI55" s="85"/>
      <c r="HJ55" s="85"/>
      <c r="HK55" s="85"/>
      <c r="HL55" s="85"/>
      <c r="HM55" s="85"/>
      <c r="HN55" s="85"/>
      <c r="HO55" s="85"/>
      <c r="HP55" s="85"/>
      <c r="HQ55" s="85"/>
      <c r="HR55" s="85"/>
      <c r="HS55" s="85"/>
      <c r="HT55" s="85"/>
      <c r="HU55" s="85"/>
      <c r="HV55" s="85"/>
      <c r="HW55" s="85"/>
      <c r="HX55" s="85"/>
      <c r="HY55" s="85"/>
      <c r="HZ55" s="85"/>
      <c r="IA55" s="85"/>
      <c r="IB55" s="85"/>
      <c r="IC55" s="85"/>
      <c r="ID55" s="85"/>
      <c r="IE55" s="85"/>
      <c r="IF55" s="85"/>
      <c r="IG55" s="85"/>
      <c r="IH55" s="85"/>
      <c r="II55" s="85"/>
      <c r="IJ55" s="85"/>
      <c r="IK55" s="85"/>
      <c r="IL55" s="85"/>
      <c r="IM55" s="85"/>
      <c r="IN55" s="85"/>
      <c r="IO55" s="85"/>
      <c r="IP55" s="85"/>
      <c r="IQ55" s="85"/>
      <c r="IR55" s="85"/>
      <c r="IS55" s="85"/>
      <c r="IT55" s="85"/>
      <c r="IU55" s="85"/>
      <c r="IV55" s="85"/>
      <c r="IW55" s="85"/>
      <c r="IX55" s="85"/>
    </row>
    <row r="56" spans="1:258" s="7" customFormat="1" ht="21" customHeight="1">
      <c r="A56" s="84"/>
      <c r="B56" s="66"/>
      <c r="C56" s="2"/>
      <c r="D56" s="2"/>
      <c r="E56" s="3"/>
      <c r="F56" s="67"/>
      <c r="G56" s="3"/>
      <c r="H56" s="67"/>
      <c r="I56" s="4"/>
      <c r="J56" s="89"/>
      <c r="K56" s="172"/>
      <c r="L56" s="172"/>
      <c r="M56" s="203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5"/>
      <c r="AB56" s="85"/>
      <c r="AC56" s="85"/>
      <c r="AD56" s="85"/>
      <c r="AE56" s="85"/>
      <c r="AF56" s="85"/>
      <c r="AG56" s="85"/>
      <c r="AH56" s="85"/>
      <c r="AI56" s="85"/>
      <c r="AJ56" s="85"/>
      <c r="AK56" s="85"/>
      <c r="AL56" s="85"/>
      <c r="AM56" s="85"/>
      <c r="AN56" s="85"/>
      <c r="AO56" s="85"/>
      <c r="AP56" s="85"/>
      <c r="AQ56" s="85"/>
      <c r="AR56" s="85"/>
      <c r="AS56" s="85"/>
      <c r="AT56" s="85"/>
      <c r="AU56" s="85"/>
      <c r="AV56" s="85"/>
      <c r="AW56" s="85"/>
      <c r="AX56" s="85"/>
      <c r="AY56" s="85"/>
      <c r="AZ56" s="85"/>
      <c r="BA56" s="85"/>
      <c r="BB56" s="85"/>
      <c r="BC56" s="85"/>
      <c r="BD56" s="85"/>
      <c r="BE56" s="85"/>
      <c r="BF56" s="85"/>
      <c r="BG56" s="85"/>
      <c r="BH56" s="85"/>
      <c r="BI56" s="85"/>
      <c r="BJ56" s="85"/>
      <c r="BK56" s="85"/>
      <c r="BL56" s="85"/>
      <c r="BM56" s="85"/>
      <c r="BN56" s="85"/>
      <c r="BO56" s="85"/>
      <c r="BP56" s="85"/>
      <c r="BQ56" s="85"/>
      <c r="BR56" s="85"/>
      <c r="BS56" s="85"/>
      <c r="BT56" s="85"/>
      <c r="BU56" s="85"/>
      <c r="BV56" s="85"/>
      <c r="BW56" s="85"/>
      <c r="BX56" s="85"/>
      <c r="BY56" s="85"/>
      <c r="BZ56" s="85"/>
      <c r="CA56" s="85"/>
      <c r="CB56" s="85"/>
      <c r="CC56" s="85"/>
      <c r="CD56" s="85"/>
      <c r="CE56" s="85"/>
      <c r="CF56" s="85"/>
      <c r="CG56" s="85"/>
      <c r="CH56" s="85"/>
      <c r="CI56" s="85"/>
      <c r="CJ56" s="85"/>
      <c r="CK56" s="85"/>
      <c r="CL56" s="85"/>
      <c r="CM56" s="85"/>
      <c r="CN56" s="85"/>
      <c r="CO56" s="85"/>
      <c r="CP56" s="85"/>
      <c r="CQ56" s="85"/>
      <c r="CR56" s="85"/>
      <c r="CS56" s="85"/>
      <c r="CT56" s="85"/>
      <c r="CU56" s="85"/>
      <c r="CV56" s="85"/>
      <c r="CW56" s="85"/>
      <c r="CX56" s="85"/>
      <c r="CY56" s="85"/>
      <c r="CZ56" s="85"/>
      <c r="DA56" s="85"/>
      <c r="DB56" s="85"/>
      <c r="DC56" s="85"/>
      <c r="DD56" s="85"/>
      <c r="DE56" s="85"/>
      <c r="DF56" s="85"/>
      <c r="DG56" s="85"/>
      <c r="DH56" s="85"/>
      <c r="DI56" s="85"/>
      <c r="DJ56" s="85"/>
      <c r="DK56" s="85"/>
      <c r="DL56" s="85"/>
      <c r="DM56" s="85"/>
      <c r="DN56" s="85"/>
      <c r="DO56" s="85"/>
      <c r="DP56" s="85"/>
      <c r="DQ56" s="85"/>
      <c r="DR56" s="85"/>
      <c r="DS56" s="85"/>
      <c r="DT56" s="85"/>
      <c r="DU56" s="85"/>
      <c r="DV56" s="85"/>
      <c r="DW56" s="85"/>
      <c r="DX56" s="85"/>
      <c r="DY56" s="85"/>
      <c r="DZ56" s="85"/>
      <c r="EA56" s="85"/>
      <c r="EB56" s="85"/>
      <c r="EC56" s="85"/>
      <c r="ED56" s="85"/>
      <c r="EE56" s="85"/>
      <c r="EF56" s="85"/>
      <c r="EG56" s="85"/>
      <c r="EH56" s="85"/>
      <c r="EI56" s="85"/>
      <c r="EJ56" s="85"/>
      <c r="EK56" s="85"/>
      <c r="EL56" s="85"/>
      <c r="EM56" s="85"/>
      <c r="EN56" s="85"/>
      <c r="EO56" s="85"/>
      <c r="EP56" s="85"/>
      <c r="EQ56" s="85"/>
      <c r="ER56" s="85"/>
      <c r="ES56" s="85"/>
      <c r="ET56" s="85"/>
      <c r="EU56" s="85"/>
      <c r="EV56" s="85"/>
      <c r="EW56" s="85"/>
      <c r="EX56" s="85"/>
      <c r="EY56" s="85"/>
      <c r="EZ56" s="85"/>
      <c r="FA56" s="85"/>
      <c r="FB56" s="85"/>
      <c r="FC56" s="85"/>
      <c r="FD56" s="85"/>
      <c r="FE56" s="85"/>
      <c r="FF56" s="85"/>
      <c r="FG56" s="85"/>
      <c r="FH56" s="85"/>
      <c r="FI56" s="85"/>
      <c r="FJ56" s="85"/>
      <c r="FK56" s="85"/>
      <c r="FL56" s="85"/>
      <c r="FM56" s="85"/>
      <c r="FN56" s="85"/>
      <c r="FO56" s="85"/>
      <c r="FP56" s="85"/>
      <c r="FQ56" s="85"/>
      <c r="FR56" s="85"/>
      <c r="FS56" s="85"/>
      <c r="FT56" s="85"/>
      <c r="FU56" s="85"/>
      <c r="FV56" s="85"/>
      <c r="FW56" s="85"/>
      <c r="FX56" s="85"/>
      <c r="FY56" s="85"/>
      <c r="FZ56" s="85"/>
      <c r="GA56" s="85"/>
      <c r="GB56" s="85"/>
      <c r="GC56" s="85"/>
      <c r="GD56" s="85"/>
      <c r="GE56" s="85"/>
      <c r="GF56" s="85"/>
      <c r="GG56" s="85"/>
      <c r="GH56" s="85"/>
      <c r="GI56" s="85"/>
      <c r="GJ56" s="85"/>
      <c r="GK56" s="85"/>
      <c r="GL56" s="85"/>
      <c r="GM56" s="85"/>
      <c r="GN56" s="85"/>
      <c r="GO56" s="85"/>
      <c r="GP56" s="85"/>
      <c r="GQ56" s="85"/>
      <c r="GR56" s="85"/>
      <c r="GS56" s="85"/>
      <c r="GT56" s="85"/>
      <c r="GU56" s="85"/>
      <c r="GV56" s="85"/>
      <c r="GW56" s="85"/>
      <c r="GX56" s="85"/>
      <c r="GY56" s="85"/>
      <c r="GZ56" s="85"/>
      <c r="HA56" s="85"/>
      <c r="HB56" s="85"/>
      <c r="HC56" s="85"/>
      <c r="HD56" s="85"/>
      <c r="HE56" s="85"/>
      <c r="HF56" s="85"/>
      <c r="HG56" s="85"/>
      <c r="HH56" s="85"/>
      <c r="HI56" s="85"/>
      <c r="HJ56" s="85"/>
      <c r="HK56" s="85"/>
      <c r="HL56" s="85"/>
      <c r="HM56" s="85"/>
      <c r="HN56" s="85"/>
      <c r="HO56" s="85"/>
      <c r="HP56" s="85"/>
      <c r="HQ56" s="85"/>
      <c r="HR56" s="85"/>
      <c r="HS56" s="85"/>
      <c r="HT56" s="85"/>
      <c r="HU56" s="85"/>
      <c r="HV56" s="85"/>
      <c r="HW56" s="85"/>
      <c r="HX56" s="85"/>
      <c r="HY56" s="85"/>
      <c r="HZ56" s="85"/>
      <c r="IA56" s="85"/>
      <c r="IB56" s="85"/>
      <c r="IC56" s="85"/>
      <c r="ID56" s="85"/>
      <c r="IE56" s="85"/>
      <c r="IF56" s="85"/>
      <c r="IG56" s="85"/>
      <c r="IH56" s="85"/>
      <c r="II56" s="85"/>
      <c r="IJ56" s="85"/>
      <c r="IK56" s="85"/>
      <c r="IL56" s="85"/>
      <c r="IM56" s="85"/>
      <c r="IN56" s="85"/>
      <c r="IO56" s="85"/>
      <c r="IP56" s="85"/>
      <c r="IQ56" s="85"/>
      <c r="IR56" s="85"/>
      <c r="IS56" s="85"/>
      <c r="IT56" s="85"/>
      <c r="IU56" s="85"/>
      <c r="IV56" s="85"/>
      <c r="IW56" s="85"/>
      <c r="IX56" s="85"/>
    </row>
    <row r="57" spans="1:258" s="7" customFormat="1" ht="21" customHeight="1">
      <c r="A57" s="84"/>
      <c r="B57" s="66"/>
      <c r="C57" s="2"/>
      <c r="D57" s="2"/>
      <c r="E57" s="3"/>
      <c r="F57" s="67"/>
      <c r="G57" s="3"/>
      <c r="H57" s="67"/>
      <c r="I57" s="4"/>
      <c r="J57" s="89"/>
      <c r="K57" s="172"/>
      <c r="L57" s="172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85"/>
      <c r="AB57" s="85"/>
      <c r="AC57" s="85"/>
      <c r="AD57" s="85"/>
      <c r="AE57" s="85"/>
      <c r="AF57" s="85"/>
      <c r="AG57" s="85"/>
      <c r="AH57" s="85"/>
      <c r="AI57" s="85"/>
      <c r="AJ57" s="85"/>
      <c r="AK57" s="85"/>
      <c r="AL57" s="85"/>
      <c r="AM57" s="85"/>
      <c r="AN57" s="85"/>
      <c r="AO57" s="85"/>
      <c r="AP57" s="85"/>
      <c r="AQ57" s="85"/>
      <c r="AR57" s="85"/>
      <c r="AS57" s="85"/>
      <c r="AT57" s="85"/>
      <c r="AU57" s="85"/>
      <c r="AV57" s="85"/>
      <c r="AW57" s="85"/>
      <c r="AX57" s="85"/>
      <c r="AY57" s="85"/>
      <c r="AZ57" s="85"/>
      <c r="BA57" s="85"/>
      <c r="BB57" s="85"/>
      <c r="BC57" s="85"/>
      <c r="BD57" s="85"/>
      <c r="BE57" s="85"/>
      <c r="BF57" s="85"/>
      <c r="BG57" s="85"/>
      <c r="BH57" s="85"/>
      <c r="BI57" s="85"/>
      <c r="BJ57" s="85"/>
      <c r="BK57" s="85"/>
      <c r="BL57" s="85"/>
      <c r="BM57" s="85"/>
      <c r="BN57" s="85"/>
      <c r="BO57" s="85"/>
      <c r="BP57" s="85"/>
      <c r="BQ57" s="85"/>
      <c r="BR57" s="85"/>
      <c r="BS57" s="85"/>
      <c r="BT57" s="85"/>
      <c r="BU57" s="85"/>
      <c r="BV57" s="85"/>
      <c r="BW57" s="85"/>
      <c r="BX57" s="85"/>
      <c r="BY57" s="85"/>
      <c r="BZ57" s="85"/>
      <c r="CA57" s="85"/>
      <c r="CB57" s="85"/>
      <c r="CC57" s="85"/>
      <c r="CD57" s="85"/>
      <c r="CE57" s="85"/>
      <c r="CF57" s="85"/>
      <c r="CG57" s="85"/>
      <c r="CH57" s="85"/>
      <c r="CI57" s="85"/>
      <c r="CJ57" s="85"/>
      <c r="CK57" s="85"/>
      <c r="CL57" s="85"/>
      <c r="CM57" s="85"/>
      <c r="CN57" s="85"/>
      <c r="CO57" s="85"/>
      <c r="CP57" s="85"/>
      <c r="CQ57" s="85"/>
      <c r="CR57" s="85"/>
      <c r="CS57" s="85"/>
      <c r="CT57" s="85"/>
      <c r="CU57" s="85"/>
      <c r="CV57" s="85"/>
      <c r="CW57" s="85"/>
      <c r="CX57" s="85"/>
      <c r="CY57" s="85"/>
      <c r="CZ57" s="85"/>
      <c r="DA57" s="85"/>
      <c r="DB57" s="85"/>
      <c r="DC57" s="85"/>
      <c r="DD57" s="85"/>
      <c r="DE57" s="85"/>
      <c r="DF57" s="85"/>
      <c r="DG57" s="85"/>
      <c r="DH57" s="85"/>
      <c r="DI57" s="85"/>
      <c r="DJ57" s="85"/>
      <c r="DK57" s="85"/>
      <c r="DL57" s="85"/>
      <c r="DM57" s="85"/>
      <c r="DN57" s="85"/>
      <c r="DO57" s="85"/>
      <c r="DP57" s="85"/>
      <c r="DQ57" s="85"/>
      <c r="DR57" s="85"/>
      <c r="DS57" s="85"/>
      <c r="DT57" s="85"/>
      <c r="DU57" s="85"/>
      <c r="DV57" s="85"/>
      <c r="DW57" s="85"/>
      <c r="DX57" s="85"/>
      <c r="DY57" s="85"/>
      <c r="DZ57" s="85"/>
      <c r="EA57" s="85"/>
      <c r="EB57" s="85"/>
      <c r="EC57" s="85"/>
      <c r="ED57" s="85"/>
      <c r="EE57" s="85"/>
      <c r="EF57" s="85"/>
      <c r="EG57" s="85"/>
      <c r="EH57" s="85"/>
      <c r="EI57" s="85"/>
      <c r="EJ57" s="85"/>
      <c r="EK57" s="85"/>
      <c r="EL57" s="85"/>
      <c r="EM57" s="85"/>
      <c r="EN57" s="85"/>
      <c r="EO57" s="85"/>
      <c r="EP57" s="85"/>
      <c r="EQ57" s="85"/>
      <c r="ER57" s="85"/>
      <c r="ES57" s="85"/>
      <c r="ET57" s="85"/>
      <c r="EU57" s="85"/>
      <c r="EV57" s="85"/>
      <c r="EW57" s="85"/>
      <c r="EX57" s="85"/>
      <c r="EY57" s="85"/>
      <c r="EZ57" s="85"/>
      <c r="FA57" s="85"/>
      <c r="FB57" s="85"/>
      <c r="FC57" s="85"/>
      <c r="FD57" s="85"/>
      <c r="FE57" s="85"/>
      <c r="FF57" s="85"/>
      <c r="FG57" s="85"/>
      <c r="FH57" s="85"/>
      <c r="FI57" s="85"/>
      <c r="FJ57" s="85"/>
      <c r="FK57" s="85"/>
      <c r="FL57" s="85"/>
      <c r="FM57" s="85"/>
      <c r="FN57" s="85"/>
      <c r="FO57" s="85"/>
      <c r="FP57" s="85"/>
      <c r="FQ57" s="85"/>
      <c r="FR57" s="85"/>
      <c r="FS57" s="85"/>
      <c r="FT57" s="85"/>
      <c r="FU57" s="85"/>
      <c r="FV57" s="85"/>
      <c r="FW57" s="85"/>
      <c r="FX57" s="85"/>
      <c r="FY57" s="85"/>
      <c r="FZ57" s="85"/>
      <c r="GA57" s="85"/>
      <c r="GB57" s="85"/>
      <c r="GC57" s="85"/>
      <c r="GD57" s="85"/>
      <c r="GE57" s="85"/>
      <c r="GF57" s="85"/>
      <c r="GG57" s="85"/>
      <c r="GH57" s="85"/>
      <c r="GI57" s="85"/>
      <c r="GJ57" s="85"/>
      <c r="GK57" s="85"/>
      <c r="GL57" s="85"/>
      <c r="GM57" s="85"/>
      <c r="GN57" s="85"/>
      <c r="GO57" s="85"/>
      <c r="GP57" s="85"/>
      <c r="GQ57" s="85"/>
      <c r="GR57" s="85"/>
      <c r="GS57" s="85"/>
      <c r="GT57" s="85"/>
      <c r="GU57" s="85"/>
      <c r="GV57" s="85"/>
      <c r="GW57" s="85"/>
      <c r="GX57" s="85"/>
      <c r="GY57" s="85"/>
      <c r="GZ57" s="85"/>
      <c r="HA57" s="85"/>
      <c r="HB57" s="85"/>
      <c r="HC57" s="85"/>
      <c r="HD57" s="85"/>
      <c r="HE57" s="85"/>
      <c r="HF57" s="85"/>
      <c r="HG57" s="85"/>
      <c r="HH57" s="85"/>
      <c r="HI57" s="85"/>
      <c r="HJ57" s="85"/>
      <c r="HK57" s="85"/>
      <c r="HL57" s="85"/>
      <c r="HM57" s="85"/>
      <c r="HN57" s="85"/>
      <c r="HO57" s="85"/>
      <c r="HP57" s="85"/>
      <c r="HQ57" s="85"/>
      <c r="HR57" s="85"/>
      <c r="HS57" s="85"/>
      <c r="HT57" s="85"/>
      <c r="HU57" s="85"/>
      <c r="HV57" s="85"/>
      <c r="HW57" s="85"/>
      <c r="HX57" s="85"/>
      <c r="HY57" s="85"/>
      <c r="HZ57" s="85"/>
      <c r="IA57" s="85"/>
      <c r="IB57" s="85"/>
      <c r="IC57" s="85"/>
      <c r="ID57" s="85"/>
      <c r="IE57" s="85"/>
      <c r="IF57" s="85"/>
      <c r="IG57" s="85"/>
      <c r="IH57" s="85"/>
      <c r="II57" s="85"/>
      <c r="IJ57" s="85"/>
      <c r="IK57" s="85"/>
      <c r="IL57" s="85"/>
      <c r="IM57" s="85"/>
      <c r="IN57" s="85"/>
      <c r="IO57" s="85"/>
      <c r="IP57" s="85"/>
      <c r="IQ57" s="85"/>
      <c r="IR57" s="85"/>
      <c r="IS57" s="85"/>
      <c r="IT57" s="85"/>
      <c r="IU57" s="85"/>
      <c r="IV57" s="85"/>
      <c r="IW57" s="85"/>
      <c r="IX57" s="85"/>
    </row>
    <row r="58" spans="1:258" s="7" customFormat="1" ht="21" customHeight="1">
      <c r="A58" s="86"/>
      <c r="B58" s="66"/>
      <c r="C58" s="2"/>
      <c r="D58" s="2"/>
      <c r="E58" s="67"/>
      <c r="F58" s="67"/>
      <c r="G58" s="67"/>
      <c r="H58" s="67"/>
      <c r="I58" s="4"/>
      <c r="J58" s="87"/>
      <c r="K58" s="172"/>
      <c r="L58" s="172"/>
      <c r="M58" s="8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5"/>
      <c r="AA58" s="85"/>
      <c r="AB58" s="85"/>
      <c r="AC58" s="85"/>
      <c r="AD58" s="85"/>
      <c r="AE58" s="85"/>
      <c r="AF58" s="85"/>
      <c r="AG58" s="85"/>
      <c r="AH58" s="85"/>
      <c r="AI58" s="85"/>
      <c r="AJ58" s="85"/>
      <c r="AK58" s="85"/>
      <c r="AL58" s="85"/>
      <c r="AM58" s="85"/>
      <c r="AN58" s="85"/>
      <c r="AO58" s="85"/>
      <c r="AP58" s="85"/>
      <c r="AQ58" s="85"/>
      <c r="AR58" s="85"/>
      <c r="AS58" s="85"/>
      <c r="AT58" s="85"/>
      <c r="AU58" s="85"/>
      <c r="AV58" s="85"/>
      <c r="AW58" s="85"/>
      <c r="AX58" s="85"/>
      <c r="AY58" s="85"/>
      <c r="AZ58" s="85"/>
      <c r="BA58" s="85"/>
      <c r="BB58" s="85"/>
      <c r="BC58" s="85"/>
      <c r="BD58" s="85"/>
      <c r="BE58" s="85"/>
      <c r="BF58" s="85"/>
      <c r="BG58" s="85"/>
      <c r="BH58" s="85"/>
      <c r="BI58" s="85"/>
      <c r="BJ58" s="85"/>
      <c r="BK58" s="85"/>
      <c r="BL58" s="85"/>
      <c r="BM58" s="85"/>
      <c r="BN58" s="85"/>
      <c r="BO58" s="85"/>
      <c r="BP58" s="85"/>
      <c r="BQ58" s="85"/>
      <c r="BR58" s="85"/>
      <c r="BS58" s="85"/>
      <c r="BT58" s="85"/>
      <c r="BU58" s="85"/>
      <c r="BV58" s="85"/>
      <c r="BW58" s="85"/>
      <c r="BX58" s="85"/>
      <c r="BY58" s="85"/>
      <c r="BZ58" s="85"/>
      <c r="CA58" s="85"/>
      <c r="CB58" s="85"/>
      <c r="CC58" s="85"/>
      <c r="CD58" s="85"/>
      <c r="CE58" s="85"/>
      <c r="CF58" s="85"/>
      <c r="CG58" s="85"/>
      <c r="CH58" s="85"/>
      <c r="CI58" s="85"/>
      <c r="CJ58" s="85"/>
      <c r="CK58" s="85"/>
      <c r="CL58" s="85"/>
      <c r="CM58" s="85"/>
      <c r="CN58" s="85"/>
      <c r="CO58" s="85"/>
      <c r="CP58" s="85"/>
      <c r="CQ58" s="85"/>
      <c r="CR58" s="85"/>
      <c r="CS58" s="85"/>
      <c r="CT58" s="85"/>
      <c r="CU58" s="85"/>
      <c r="CV58" s="85"/>
      <c r="CW58" s="85"/>
      <c r="CX58" s="85"/>
      <c r="CY58" s="85"/>
      <c r="CZ58" s="85"/>
      <c r="DA58" s="85"/>
      <c r="DB58" s="85"/>
      <c r="DC58" s="85"/>
      <c r="DD58" s="85"/>
      <c r="DE58" s="85"/>
      <c r="DF58" s="85"/>
      <c r="DG58" s="85"/>
      <c r="DH58" s="85"/>
      <c r="DI58" s="85"/>
      <c r="DJ58" s="85"/>
      <c r="DK58" s="85"/>
      <c r="DL58" s="85"/>
      <c r="DM58" s="85"/>
      <c r="DN58" s="85"/>
      <c r="DO58" s="85"/>
      <c r="DP58" s="85"/>
      <c r="DQ58" s="85"/>
      <c r="DR58" s="85"/>
      <c r="DS58" s="85"/>
      <c r="DT58" s="85"/>
      <c r="DU58" s="85"/>
      <c r="DV58" s="85"/>
      <c r="DW58" s="85"/>
      <c r="DX58" s="85"/>
      <c r="DY58" s="85"/>
      <c r="DZ58" s="85"/>
      <c r="EA58" s="85"/>
      <c r="EB58" s="85"/>
      <c r="EC58" s="85"/>
      <c r="ED58" s="85"/>
      <c r="EE58" s="85"/>
      <c r="EF58" s="85"/>
      <c r="EG58" s="85"/>
      <c r="EH58" s="85"/>
      <c r="EI58" s="85"/>
      <c r="EJ58" s="85"/>
      <c r="EK58" s="85"/>
      <c r="EL58" s="85"/>
      <c r="EM58" s="85"/>
      <c r="EN58" s="85"/>
      <c r="EO58" s="85"/>
      <c r="EP58" s="85"/>
      <c r="EQ58" s="85"/>
      <c r="ER58" s="85"/>
      <c r="ES58" s="85"/>
      <c r="ET58" s="85"/>
      <c r="EU58" s="85"/>
      <c r="EV58" s="85"/>
      <c r="EW58" s="85"/>
      <c r="EX58" s="85"/>
      <c r="EY58" s="85"/>
      <c r="EZ58" s="85"/>
      <c r="FA58" s="85"/>
      <c r="FB58" s="85"/>
      <c r="FC58" s="85"/>
      <c r="FD58" s="85"/>
      <c r="FE58" s="85"/>
      <c r="FF58" s="85"/>
      <c r="FG58" s="85"/>
      <c r="FH58" s="85"/>
      <c r="FI58" s="85"/>
      <c r="FJ58" s="85"/>
      <c r="FK58" s="85"/>
      <c r="FL58" s="85"/>
      <c r="FM58" s="85"/>
      <c r="FN58" s="85"/>
      <c r="FO58" s="85"/>
      <c r="FP58" s="85"/>
      <c r="FQ58" s="85"/>
      <c r="FR58" s="85"/>
      <c r="FS58" s="85"/>
      <c r="FT58" s="85"/>
      <c r="FU58" s="85"/>
      <c r="FV58" s="85"/>
      <c r="FW58" s="85"/>
      <c r="FX58" s="85"/>
      <c r="FY58" s="85"/>
      <c r="FZ58" s="85"/>
      <c r="GA58" s="85"/>
      <c r="GB58" s="85"/>
      <c r="GC58" s="85"/>
      <c r="GD58" s="85"/>
      <c r="GE58" s="85"/>
      <c r="GF58" s="85"/>
      <c r="GG58" s="85"/>
      <c r="GH58" s="85"/>
      <c r="GI58" s="85"/>
      <c r="GJ58" s="85"/>
      <c r="GK58" s="85"/>
      <c r="GL58" s="85"/>
      <c r="GM58" s="85"/>
      <c r="GN58" s="85"/>
      <c r="GO58" s="85"/>
      <c r="GP58" s="85"/>
      <c r="GQ58" s="85"/>
      <c r="GR58" s="85"/>
      <c r="GS58" s="85"/>
      <c r="GT58" s="85"/>
      <c r="GU58" s="85"/>
      <c r="GV58" s="85"/>
      <c r="GW58" s="85"/>
      <c r="GX58" s="85"/>
      <c r="GY58" s="85"/>
      <c r="GZ58" s="85"/>
      <c r="HA58" s="85"/>
      <c r="HB58" s="85"/>
      <c r="HC58" s="85"/>
      <c r="HD58" s="85"/>
      <c r="HE58" s="85"/>
      <c r="HF58" s="85"/>
      <c r="HG58" s="85"/>
      <c r="HH58" s="85"/>
      <c r="HI58" s="85"/>
      <c r="HJ58" s="85"/>
      <c r="HK58" s="85"/>
      <c r="HL58" s="85"/>
      <c r="HM58" s="85"/>
      <c r="HN58" s="85"/>
      <c r="HO58" s="85"/>
      <c r="HP58" s="85"/>
      <c r="HQ58" s="85"/>
      <c r="HR58" s="85"/>
      <c r="HS58" s="85"/>
      <c r="HT58" s="85"/>
      <c r="HU58" s="85"/>
      <c r="HV58" s="85"/>
      <c r="HW58" s="85"/>
      <c r="HX58" s="85"/>
      <c r="HY58" s="85"/>
      <c r="HZ58" s="85"/>
      <c r="IA58" s="85"/>
      <c r="IB58" s="85"/>
      <c r="IC58" s="85"/>
      <c r="ID58" s="85"/>
      <c r="IE58" s="85"/>
      <c r="IF58" s="85"/>
      <c r="IG58" s="85"/>
      <c r="IH58" s="85"/>
      <c r="II58" s="85"/>
      <c r="IJ58" s="85"/>
      <c r="IK58" s="85"/>
      <c r="IL58" s="85"/>
      <c r="IM58" s="85"/>
      <c r="IN58" s="85"/>
      <c r="IO58" s="85"/>
      <c r="IP58" s="85"/>
      <c r="IQ58" s="85"/>
      <c r="IR58" s="85"/>
      <c r="IS58" s="85"/>
      <c r="IT58" s="85"/>
      <c r="IU58" s="85"/>
      <c r="IV58" s="85"/>
      <c r="IW58" s="85"/>
      <c r="IX58" s="85"/>
    </row>
    <row r="59" spans="1:258" s="7" customFormat="1" ht="21" customHeight="1">
      <c r="J59" s="89"/>
      <c r="K59" s="172"/>
      <c r="L59" s="172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5"/>
      <c r="Z59" s="85"/>
      <c r="AA59" s="85"/>
      <c r="AB59" s="85"/>
      <c r="AC59" s="85"/>
      <c r="AD59" s="85"/>
      <c r="AE59" s="85"/>
      <c r="AF59" s="85"/>
      <c r="AG59" s="85"/>
      <c r="AH59" s="85"/>
      <c r="AI59" s="85"/>
      <c r="AJ59" s="85"/>
      <c r="AK59" s="85"/>
      <c r="AL59" s="85"/>
      <c r="AM59" s="85"/>
      <c r="AN59" s="85"/>
      <c r="AO59" s="85"/>
      <c r="AP59" s="85"/>
      <c r="AQ59" s="85"/>
      <c r="AR59" s="85"/>
      <c r="AS59" s="85"/>
      <c r="AT59" s="85"/>
      <c r="AU59" s="85"/>
      <c r="AV59" s="85"/>
      <c r="AW59" s="85"/>
      <c r="AX59" s="85"/>
      <c r="AY59" s="85"/>
      <c r="AZ59" s="85"/>
      <c r="BA59" s="85"/>
      <c r="BB59" s="85"/>
      <c r="BC59" s="85"/>
      <c r="BD59" s="85"/>
      <c r="BE59" s="85"/>
      <c r="BF59" s="85"/>
      <c r="BG59" s="85"/>
      <c r="BH59" s="85"/>
      <c r="BI59" s="85"/>
      <c r="BJ59" s="85"/>
      <c r="BK59" s="85"/>
      <c r="BL59" s="85"/>
      <c r="BM59" s="85"/>
      <c r="BN59" s="85"/>
      <c r="BO59" s="85"/>
      <c r="BP59" s="85"/>
      <c r="BQ59" s="85"/>
      <c r="BR59" s="85"/>
      <c r="BS59" s="85"/>
      <c r="BT59" s="85"/>
      <c r="BU59" s="85"/>
      <c r="BV59" s="85"/>
      <c r="BW59" s="85"/>
      <c r="BX59" s="85"/>
      <c r="BY59" s="85"/>
      <c r="BZ59" s="85"/>
      <c r="CA59" s="85"/>
      <c r="CB59" s="85"/>
      <c r="CC59" s="85"/>
      <c r="CD59" s="85"/>
      <c r="CE59" s="85"/>
      <c r="CF59" s="85"/>
      <c r="CG59" s="85"/>
      <c r="CH59" s="85"/>
      <c r="CI59" s="85"/>
      <c r="CJ59" s="85"/>
      <c r="CK59" s="85"/>
      <c r="CL59" s="85"/>
      <c r="CM59" s="85"/>
      <c r="CN59" s="85"/>
      <c r="CO59" s="85"/>
      <c r="CP59" s="85"/>
      <c r="CQ59" s="85"/>
      <c r="CR59" s="85"/>
      <c r="CS59" s="85"/>
      <c r="CT59" s="85"/>
      <c r="CU59" s="85"/>
      <c r="CV59" s="85"/>
      <c r="CW59" s="85"/>
      <c r="CX59" s="85"/>
      <c r="CY59" s="85"/>
      <c r="CZ59" s="85"/>
      <c r="DA59" s="85"/>
      <c r="DB59" s="85"/>
      <c r="DC59" s="85"/>
      <c r="DD59" s="85"/>
      <c r="DE59" s="85"/>
      <c r="DF59" s="85"/>
      <c r="DG59" s="85"/>
      <c r="DH59" s="85"/>
      <c r="DI59" s="85"/>
      <c r="DJ59" s="85"/>
      <c r="DK59" s="85"/>
      <c r="DL59" s="85"/>
      <c r="DM59" s="85"/>
      <c r="DN59" s="85"/>
      <c r="DO59" s="85"/>
      <c r="DP59" s="85"/>
      <c r="DQ59" s="85"/>
      <c r="DR59" s="85"/>
      <c r="DS59" s="85"/>
      <c r="DT59" s="85"/>
      <c r="DU59" s="85"/>
      <c r="DV59" s="85"/>
      <c r="DW59" s="85"/>
      <c r="DX59" s="85"/>
      <c r="DY59" s="85"/>
      <c r="DZ59" s="85"/>
      <c r="EA59" s="85"/>
      <c r="EB59" s="85"/>
      <c r="EC59" s="85"/>
      <c r="ED59" s="85"/>
      <c r="EE59" s="85"/>
      <c r="EF59" s="85"/>
      <c r="EG59" s="85"/>
      <c r="EH59" s="85"/>
      <c r="EI59" s="85"/>
      <c r="EJ59" s="85"/>
      <c r="EK59" s="85"/>
      <c r="EL59" s="85"/>
      <c r="EM59" s="85"/>
      <c r="EN59" s="85"/>
      <c r="EO59" s="85"/>
      <c r="EP59" s="85"/>
      <c r="EQ59" s="85"/>
      <c r="ER59" s="85"/>
      <c r="ES59" s="85"/>
      <c r="ET59" s="85"/>
      <c r="EU59" s="85"/>
      <c r="EV59" s="85"/>
      <c r="EW59" s="85"/>
      <c r="EX59" s="85"/>
      <c r="EY59" s="85"/>
      <c r="EZ59" s="85"/>
      <c r="FA59" s="85"/>
      <c r="FB59" s="85"/>
      <c r="FC59" s="85"/>
      <c r="FD59" s="85"/>
      <c r="FE59" s="85"/>
      <c r="FF59" s="85"/>
      <c r="FG59" s="85"/>
      <c r="FH59" s="85"/>
      <c r="FI59" s="85"/>
      <c r="FJ59" s="85"/>
      <c r="FK59" s="85"/>
      <c r="FL59" s="85"/>
      <c r="FM59" s="85"/>
      <c r="FN59" s="85"/>
      <c r="FO59" s="85"/>
      <c r="FP59" s="85"/>
      <c r="FQ59" s="85"/>
      <c r="FR59" s="85"/>
      <c r="FS59" s="85"/>
      <c r="FT59" s="85"/>
      <c r="FU59" s="85"/>
      <c r="FV59" s="85"/>
      <c r="FW59" s="85"/>
      <c r="FX59" s="85"/>
      <c r="FY59" s="85"/>
      <c r="FZ59" s="85"/>
      <c r="GA59" s="85"/>
      <c r="GB59" s="85"/>
      <c r="GC59" s="85"/>
      <c r="GD59" s="85"/>
      <c r="GE59" s="85"/>
      <c r="GF59" s="85"/>
      <c r="GG59" s="85"/>
      <c r="GH59" s="85"/>
      <c r="GI59" s="85"/>
      <c r="GJ59" s="85"/>
      <c r="GK59" s="85"/>
      <c r="GL59" s="85"/>
      <c r="GM59" s="85"/>
      <c r="GN59" s="85"/>
      <c r="GO59" s="85"/>
      <c r="GP59" s="85"/>
      <c r="GQ59" s="85"/>
      <c r="GR59" s="85"/>
      <c r="GS59" s="85"/>
      <c r="GT59" s="85"/>
      <c r="GU59" s="85"/>
      <c r="GV59" s="85"/>
      <c r="GW59" s="85"/>
      <c r="GX59" s="85"/>
      <c r="GY59" s="85"/>
      <c r="GZ59" s="85"/>
      <c r="HA59" s="85"/>
      <c r="HB59" s="85"/>
      <c r="HC59" s="85"/>
      <c r="HD59" s="85"/>
      <c r="HE59" s="85"/>
      <c r="HF59" s="85"/>
      <c r="HG59" s="85"/>
      <c r="HH59" s="85"/>
      <c r="HI59" s="85"/>
      <c r="HJ59" s="85"/>
      <c r="HK59" s="85"/>
      <c r="HL59" s="85"/>
      <c r="HM59" s="85"/>
      <c r="HN59" s="85"/>
      <c r="HO59" s="85"/>
      <c r="HP59" s="85"/>
      <c r="HQ59" s="85"/>
      <c r="HR59" s="85"/>
      <c r="HS59" s="85"/>
      <c r="HT59" s="85"/>
      <c r="HU59" s="85"/>
      <c r="HV59" s="85"/>
      <c r="HW59" s="85"/>
      <c r="HX59" s="85"/>
      <c r="HY59" s="85"/>
      <c r="HZ59" s="85"/>
      <c r="IA59" s="85"/>
      <c r="IB59" s="85"/>
      <c r="IC59" s="85"/>
      <c r="ID59" s="85"/>
      <c r="IE59" s="85"/>
      <c r="IF59" s="85"/>
      <c r="IG59" s="85"/>
      <c r="IH59" s="85"/>
      <c r="II59" s="85"/>
      <c r="IJ59" s="85"/>
      <c r="IK59" s="85"/>
      <c r="IL59" s="85"/>
      <c r="IM59" s="85"/>
      <c r="IN59" s="85"/>
      <c r="IO59" s="85"/>
      <c r="IP59" s="85"/>
      <c r="IQ59" s="85"/>
      <c r="IR59" s="85"/>
      <c r="IS59" s="85"/>
      <c r="IT59" s="85"/>
      <c r="IU59" s="85"/>
      <c r="IV59" s="85"/>
      <c r="IW59" s="85"/>
      <c r="IX59" s="85"/>
    </row>
    <row r="60" spans="1:258" s="7" customFormat="1" ht="21" customHeight="1">
      <c r="A60" s="84"/>
      <c r="B60" s="512"/>
      <c r="C60" s="2"/>
      <c r="D60" s="2"/>
      <c r="E60" s="3"/>
      <c r="F60" s="67"/>
      <c r="G60" s="3"/>
      <c r="H60" s="67"/>
      <c r="I60" s="4"/>
      <c r="J60" s="89"/>
      <c r="K60" s="172"/>
      <c r="L60" s="172"/>
      <c r="M60" s="158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85"/>
      <c r="AB60" s="85"/>
      <c r="AC60" s="85"/>
      <c r="AD60" s="85"/>
      <c r="AE60" s="85"/>
      <c r="AF60" s="85"/>
      <c r="AG60" s="85"/>
      <c r="AH60" s="85"/>
      <c r="AI60" s="85"/>
      <c r="AJ60" s="85"/>
      <c r="AK60" s="85"/>
      <c r="AL60" s="85"/>
      <c r="AM60" s="85"/>
      <c r="AN60" s="85"/>
      <c r="AO60" s="85"/>
      <c r="AP60" s="85"/>
      <c r="AQ60" s="85"/>
      <c r="AR60" s="85"/>
      <c r="AS60" s="85"/>
      <c r="AT60" s="85"/>
      <c r="AU60" s="85"/>
      <c r="AV60" s="85"/>
      <c r="AW60" s="85"/>
      <c r="AX60" s="85"/>
      <c r="AY60" s="85"/>
      <c r="AZ60" s="85"/>
      <c r="BA60" s="85"/>
      <c r="BB60" s="85"/>
      <c r="BC60" s="85"/>
      <c r="BD60" s="85"/>
      <c r="BE60" s="85"/>
      <c r="BF60" s="85"/>
      <c r="BG60" s="85"/>
      <c r="BH60" s="85"/>
      <c r="BI60" s="85"/>
      <c r="BJ60" s="85"/>
      <c r="BK60" s="85"/>
      <c r="BL60" s="85"/>
      <c r="BM60" s="85"/>
      <c r="BN60" s="85"/>
      <c r="BO60" s="85"/>
      <c r="BP60" s="85"/>
      <c r="BQ60" s="85"/>
      <c r="BR60" s="85"/>
      <c r="BS60" s="85"/>
      <c r="BT60" s="85"/>
      <c r="BU60" s="85"/>
      <c r="BV60" s="85"/>
      <c r="BW60" s="85"/>
      <c r="BX60" s="85"/>
      <c r="BY60" s="85"/>
      <c r="BZ60" s="85"/>
      <c r="CA60" s="85"/>
      <c r="CB60" s="85"/>
      <c r="CC60" s="85"/>
      <c r="CD60" s="85"/>
      <c r="CE60" s="85"/>
      <c r="CF60" s="85"/>
      <c r="CG60" s="85"/>
      <c r="CH60" s="85"/>
      <c r="CI60" s="85"/>
      <c r="CJ60" s="85"/>
      <c r="CK60" s="85"/>
      <c r="CL60" s="85"/>
      <c r="CM60" s="85"/>
      <c r="CN60" s="85"/>
      <c r="CO60" s="85"/>
      <c r="CP60" s="85"/>
      <c r="CQ60" s="85"/>
      <c r="CR60" s="85"/>
      <c r="CS60" s="85"/>
      <c r="CT60" s="85"/>
      <c r="CU60" s="85"/>
      <c r="CV60" s="85"/>
      <c r="CW60" s="85"/>
      <c r="CX60" s="85"/>
      <c r="CY60" s="85"/>
      <c r="CZ60" s="85"/>
      <c r="DA60" s="85"/>
      <c r="DB60" s="85"/>
      <c r="DC60" s="85"/>
      <c r="DD60" s="85"/>
      <c r="DE60" s="85"/>
      <c r="DF60" s="85"/>
      <c r="DG60" s="85"/>
      <c r="DH60" s="85"/>
      <c r="DI60" s="85"/>
      <c r="DJ60" s="85"/>
      <c r="DK60" s="85"/>
      <c r="DL60" s="85"/>
      <c r="DM60" s="85"/>
      <c r="DN60" s="85"/>
      <c r="DO60" s="85"/>
      <c r="DP60" s="85"/>
      <c r="DQ60" s="85"/>
      <c r="DR60" s="85"/>
      <c r="DS60" s="85"/>
      <c r="DT60" s="85"/>
      <c r="DU60" s="85"/>
      <c r="DV60" s="85"/>
      <c r="DW60" s="85"/>
      <c r="DX60" s="85"/>
      <c r="DY60" s="85"/>
      <c r="DZ60" s="85"/>
      <c r="EA60" s="85"/>
      <c r="EB60" s="85"/>
      <c r="EC60" s="85"/>
      <c r="ED60" s="85"/>
      <c r="EE60" s="85"/>
      <c r="EF60" s="85"/>
      <c r="EG60" s="85"/>
      <c r="EH60" s="85"/>
      <c r="EI60" s="85"/>
      <c r="EJ60" s="85"/>
      <c r="EK60" s="85"/>
      <c r="EL60" s="85"/>
      <c r="EM60" s="85"/>
      <c r="EN60" s="85"/>
      <c r="EO60" s="85"/>
      <c r="EP60" s="85"/>
      <c r="EQ60" s="85"/>
      <c r="ER60" s="85"/>
      <c r="ES60" s="85"/>
      <c r="ET60" s="85"/>
      <c r="EU60" s="85"/>
      <c r="EV60" s="85"/>
      <c r="EW60" s="85"/>
      <c r="EX60" s="85"/>
      <c r="EY60" s="85"/>
      <c r="EZ60" s="85"/>
      <c r="FA60" s="85"/>
      <c r="FB60" s="85"/>
      <c r="FC60" s="85"/>
      <c r="FD60" s="85"/>
      <c r="FE60" s="85"/>
      <c r="FF60" s="85"/>
      <c r="FG60" s="85"/>
      <c r="FH60" s="85"/>
      <c r="FI60" s="85"/>
      <c r="FJ60" s="85"/>
      <c r="FK60" s="85"/>
      <c r="FL60" s="85"/>
      <c r="FM60" s="85"/>
      <c r="FN60" s="85"/>
      <c r="FO60" s="85"/>
      <c r="FP60" s="85"/>
      <c r="FQ60" s="85"/>
      <c r="FR60" s="85"/>
      <c r="FS60" s="85"/>
      <c r="FT60" s="85"/>
      <c r="FU60" s="85"/>
      <c r="FV60" s="85"/>
      <c r="FW60" s="85"/>
      <c r="FX60" s="85"/>
      <c r="FY60" s="85"/>
      <c r="FZ60" s="85"/>
      <c r="GA60" s="85"/>
      <c r="GB60" s="85"/>
      <c r="GC60" s="85"/>
      <c r="GD60" s="85"/>
      <c r="GE60" s="85"/>
      <c r="GF60" s="85"/>
      <c r="GG60" s="85"/>
      <c r="GH60" s="85"/>
      <c r="GI60" s="85"/>
      <c r="GJ60" s="85"/>
      <c r="GK60" s="85"/>
      <c r="GL60" s="85"/>
      <c r="GM60" s="85"/>
      <c r="GN60" s="85"/>
      <c r="GO60" s="85"/>
      <c r="GP60" s="85"/>
      <c r="GQ60" s="85"/>
      <c r="GR60" s="85"/>
      <c r="GS60" s="85"/>
      <c r="GT60" s="85"/>
      <c r="GU60" s="85"/>
      <c r="GV60" s="85"/>
      <c r="GW60" s="85"/>
      <c r="GX60" s="85"/>
      <c r="GY60" s="85"/>
      <c r="GZ60" s="85"/>
      <c r="HA60" s="85"/>
      <c r="HB60" s="85"/>
      <c r="HC60" s="85"/>
      <c r="HD60" s="85"/>
      <c r="HE60" s="85"/>
      <c r="HF60" s="85"/>
      <c r="HG60" s="85"/>
      <c r="HH60" s="85"/>
      <c r="HI60" s="85"/>
      <c r="HJ60" s="85"/>
      <c r="HK60" s="85"/>
      <c r="HL60" s="85"/>
      <c r="HM60" s="85"/>
      <c r="HN60" s="85"/>
      <c r="HO60" s="85"/>
      <c r="HP60" s="85"/>
      <c r="HQ60" s="85"/>
      <c r="HR60" s="85"/>
      <c r="HS60" s="85"/>
      <c r="HT60" s="85"/>
      <c r="HU60" s="85"/>
      <c r="HV60" s="85"/>
      <c r="HW60" s="85"/>
      <c r="HX60" s="85"/>
      <c r="HY60" s="85"/>
      <c r="HZ60" s="85"/>
      <c r="IA60" s="85"/>
      <c r="IB60" s="85"/>
      <c r="IC60" s="85"/>
      <c r="ID60" s="85"/>
      <c r="IE60" s="85"/>
      <c r="IF60" s="85"/>
      <c r="IG60" s="85"/>
      <c r="IH60" s="85"/>
      <c r="II60" s="85"/>
      <c r="IJ60" s="85"/>
      <c r="IK60" s="85"/>
      <c r="IL60" s="85"/>
      <c r="IM60" s="85"/>
      <c r="IN60" s="85"/>
      <c r="IO60" s="85"/>
      <c r="IP60" s="85"/>
      <c r="IQ60" s="85"/>
      <c r="IR60" s="85"/>
      <c r="IS60" s="85"/>
      <c r="IT60" s="85"/>
      <c r="IU60" s="85"/>
      <c r="IV60" s="85"/>
      <c r="IW60" s="85"/>
      <c r="IX60" s="85"/>
    </row>
    <row r="61" spans="1:258" s="165" customFormat="1" ht="21" customHeight="1">
      <c r="A61" s="188"/>
      <c r="B61" s="185"/>
      <c r="C61" s="2"/>
      <c r="D61" s="2"/>
      <c r="E61" s="67"/>
      <c r="F61" s="67"/>
      <c r="G61" s="67"/>
      <c r="H61" s="67"/>
      <c r="I61" s="4"/>
      <c r="J61" s="516"/>
      <c r="K61" s="164"/>
      <c r="L61" s="164"/>
    </row>
    <row r="62" spans="1:258" ht="21" customHeight="1">
      <c r="A62" s="514"/>
      <c r="B62" s="513"/>
      <c r="C62" s="3"/>
      <c r="D62" s="2"/>
      <c r="E62" s="93"/>
      <c r="F62" s="67"/>
      <c r="G62" s="93"/>
      <c r="H62" s="67"/>
      <c r="I62" s="515"/>
      <c r="J62" s="516"/>
      <c r="K62" s="102"/>
      <c r="L62" s="102"/>
    </row>
    <row r="63" spans="1:258" ht="21" customHeight="1">
      <c r="A63" s="97"/>
      <c r="B63" s="106"/>
      <c r="C63" s="98"/>
      <c r="D63" s="98"/>
      <c r="E63" s="99"/>
      <c r="F63" s="100"/>
      <c r="G63" s="99"/>
      <c r="H63" s="100"/>
      <c r="I63" s="100"/>
      <c r="J63" s="102"/>
      <c r="K63" s="102"/>
      <c r="L63" s="102"/>
    </row>
    <row r="64" spans="1:258" ht="21" customHeight="1">
      <c r="A64" s="97"/>
      <c r="B64" s="106"/>
      <c r="C64" s="98"/>
      <c r="D64" s="98"/>
      <c r="E64" s="99"/>
      <c r="F64" s="100"/>
      <c r="G64" s="99"/>
      <c r="H64" s="100"/>
      <c r="I64" s="100"/>
      <c r="J64" s="102"/>
      <c r="K64" s="102"/>
      <c r="L64" s="102"/>
    </row>
    <row r="65" spans="1:12" ht="21" customHeight="1">
      <c r="A65" s="97"/>
      <c r="B65" s="106"/>
      <c r="C65" s="98"/>
      <c r="D65" s="98"/>
      <c r="E65" s="99"/>
      <c r="F65" s="100"/>
      <c r="G65" s="99"/>
      <c r="H65" s="100"/>
      <c r="I65" s="100"/>
      <c r="J65" s="102"/>
      <c r="K65" s="102"/>
      <c r="L65" s="102"/>
    </row>
    <row r="66" spans="1:12" ht="21" customHeight="1">
      <c r="A66" s="105"/>
      <c r="B66" s="166"/>
      <c r="C66" s="98"/>
      <c r="D66" s="98"/>
      <c r="E66" s="99"/>
      <c r="F66" s="100"/>
      <c r="G66" s="99"/>
      <c r="H66" s="100"/>
      <c r="I66" s="100"/>
      <c r="J66" s="102"/>
      <c r="K66" s="102"/>
      <c r="L66" s="102"/>
    </row>
    <row r="67" spans="1:12" ht="21" customHeight="1">
      <c r="A67" s="105"/>
      <c r="B67" s="104"/>
      <c r="C67" s="98"/>
      <c r="D67" s="98"/>
      <c r="E67" s="99"/>
      <c r="F67" s="100"/>
      <c r="G67" s="99"/>
      <c r="H67" s="100"/>
      <c r="I67" s="100"/>
      <c r="J67" s="102"/>
      <c r="K67" s="102"/>
      <c r="L67" s="102"/>
    </row>
    <row r="68" spans="1:12" ht="21" customHeight="1">
      <c r="A68" s="105"/>
      <c r="B68" s="167"/>
      <c r="C68" s="98"/>
      <c r="D68" s="98"/>
      <c r="E68" s="96"/>
      <c r="F68" s="96"/>
      <c r="G68" s="96"/>
      <c r="H68" s="96"/>
      <c r="I68" s="96"/>
      <c r="J68" s="102"/>
      <c r="K68" s="102"/>
      <c r="L68" s="102"/>
    </row>
    <row r="69" spans="1:12" ht="21" customHeight="1">
      <c r="A69" s="97"/>
      <c r="B69" s="108"/>
      <c r="C69" s="96"/>
      <c r="D69" s="98"/>
      <c r="E69" s="96"/>
      <c r="F69" s="100"/>
      <c r="G69" s="100"/>
      <c r="H69" s="100"/>
      <c r="I69" s="100"/>
      <c r="J69" s="102"/>
      <c r="K69" s="102"/>
      <c r="L69" s="102"/>
    </row>
    <row r="70" spans="1:12" s="95" customFormat="1" ht="21" customHeight="1">
      <c r="A70" s="103"/>
      <c r="B70" s="108"/>
      <c r="C70" s="98"/>
      <c r="D70" s="98"/>
      <c r="E70" s="99"/>
      <c r="F70" s="99"/>
      <c r="G70" s="99"/>
      <c r="H70" s="99"/>
      <c r="I70" s="99"/>
      <c r="J70" s="101"/>
      <c r="K70" s="101"/>
      <c r="L70" s="101"/>
    </row>
    <row r="71" spans="1:12" ht="21" customHeight="1">
      <c r="A71" s="114"/>
      <c r="B71" s="108"/>
      <c r="C71" s="3"/>
      <c r="D71" s="109"/>
      <c r="E71" s="3"/>
      <c r="F71" s="3"/>
      <c r="G71" s="3"/>
      <c r="H71" s="3"/>
      <c r="I71" s="93"/>
      <c r="J71" s="94"/>
      <c r="K71" s="94"/>
      <c r="L71" s="94"/>
    </row>
    <row r="72" spans="1:12" ht="21" customHeight="1">
      <c r="A72" s="114"/>
      <c r="B72" s="108"/>
      <c r="C72" s="3"/>
      <c r="D72" s="109"/>
      <c r="E72" s="3"/>
      <c r="F72" s="3"/>
      <c r="G72" s="3"/>
      <c r="H72" s="3"/>
      <c r="I72" s="93"/>
      <c r="J72" s="94"/>
      <c r="K72" s="94"/>
      <c r="L72" s="94"/>
    </row>
    <row r="73" spans="1:12" ht="21" customHeight="1">
      <c r="A73" s="114"/>
      <c r="B73" s="108"/>
      <c r="C73" s="3"/>
      <c r="D73" s="109"/>
      <c r="E73" s="3"/>
      <c r="F73" s="3"/>
      <c r="G73" s="3"/>
      <c r="H73" s="3"/>
      <c r="I73" s="93"/>
      <c r="J73" s="94"/>
      <c r="K73" s="94"/>
      <c r="L73" s="94"/>
    </row>
    <row r="74" spans="1:12" ht="21" customHeight="1" thickBot="1">
      <c r="A74" s="114"/>
      <c r="B74" s="110"/>
      <c r="C74" s="3"/>
      <c r="D74" s="109"/>
      <c r="E74" s="3"/>
      <c r="F74" s="3"/>
      <c r="G74" s="3"/>
      <c r="H74" s="3"/>
      <c r="I74" s="93"/>
      <c r="J74" s="94"/>
      <c r="K74" s="94"/>
      <c r="L74" s="94"/>
    </row>
    <row r="75" spans="1:12" ht="21" customHeight="1" thickTop="1">
      <c r="J75" s="426"/>
      <c r="K75" s="94"/>
      <c r="L75" s="94"/>
    </row>
    <row r="76" spans="1:12" s="101" customFormat="1" ht="21" customHeight="1">
      <c r="A76" s="168"/>
      <c r="B76" s="108"/>
      <c r="C76" s="98"/>
      <c r="D76" s="111"/>
      <c r="E76" s="98"/>
      <c r="F76" s="98"/>
      <c r="G76" s="98"/>
      <c r="H76" s="98"/>
      <c r="I76" s="99"/>
      <c r="J76" s="112"/>
      <c r="K76" s="112"/>
      <c r="L76" s="112"/>
    </row>
    <row r="77" spans="1:12" ht="21" customHeight="1">
      <c r="A77" s="114"/>
      <c r="B77" s="108"/>
      <c r="F77" s="115"/>
      <c r="G77" s="116"/>
      <c r="H77" s="116"/>
      <c r="I77" s="115"/>
      <c r="J77" s="169"/>
      <c r="K77" s="169"/>
      <c r="L77" s="169"/>
    </row>
    <row r="78" spans="1:12" ht="21" customHeight="1">
      <c r="A78" s="114"/>
      <c r="B78" s="108"/>
      <c r="C78" s="3"/>
      <c r="D78" s="109"/>
      <c r="E78" s="3"/>
      <c r="F78" s="3"/>
      <c r="G78" s="3"/>
      <c r="H78" s="3"/>
      <c r="I78" s="93"/>
      <c r="J78" s="94"/>
      <c r="K78" s="94"/>
      <c r="L78" s="94"/>
    </row>
    <row r="79" spans="1:12" ht="21" customHeight="1">
      <c r="A79" s="114"/>
      <c r="B79" s="108"/>
      <c r="C79" s="3"/>
      <c r="D79" s="109"/>
      <c r="E79" s="3"/>
      <c r="F79" s="3"/>
      <c r="G79" s="3"/>
      <c r="H79" s="3"/>
      <c r="I79" s="93"/>
      <c r="J79" s="94"/>
      <c r="K79" s="94"/>
      <c r="L79" s="94"/>
    </row>
    <row r="80" spans="1:12" ht="21" customHeight="1">
      <c r="A80" s="114"/>
      <c r="B80" s="92"/>
      <c r="C80" s="3"/>
      <c r="D80" s="109"/>
      <c r="E80" s="3"/>
      <c r="F80" s="3"/>
      <c r="G80" s="3"/>
      <c r="H80" s="3"/>
      <c r="I80" s="93"/>
      <c r="J80" s="94"/>
      <c r="K80" s="94"/>
      <c r="L80" s="94"/>
    </row>
    <row r="81" spans="1:12" ht="21" customHeight="1">
      <c r="A81" s="114"/>
      <c r="B81" s="92"/>
      <c r="C81" s="3"/>
      <c r="D81" s="109"/>
      <c r="E81" s="3"/>
      <c r="F81" s="3"/>
      <c r="G81" s="3"/>
      <c r="H81" s="3"/>
      <c r="I81" s="93"/>
      <c r="J81" s="94"/>
      <c r="K81" s="94"/>
      <c r="L81" s="94"/>
    </row>
    <row r="82" spans="1:12" ht="21" customHeight="1">
      <c r="A82" s="114"/>
      <c r="B82" s="92"/>
    </row>
    <row r="83" spans="1:12" ht="21" customHeight="1">
      <c r="A83" s="114"/>
      <c r="B83" s="92"/>
    </row>
    <row r="84" spans="1:12" ht="21" customHeight="1">
      <c r="A84" s="114"/>
      <c r="B84" s="92"/>
    </row>
    <row r="85" spans="1:12" ht="21" customHeight="1">
      <c r="A85" s="114"/>
      <c r="B85" s="92"/>
    </row>
    <row r="86" spans="1:12" ht="21" customHeight="1">
      <c r="A86" s="114"/>
      <c r="B86" s="92"/>
    </row>
    <row r="87" spans="1:12" ht="21" customHeight="1">
      <c r="A87" s="114"/>
      <c r="B87" s="92"/>
    </row>
    <row r="88" spans="1:12" ht="21" customHeight="1">
      <c r="A88" s="114"/>
      <c r="B88" s="92"/>
    </row>
    <row r="89" spans="1:12" ht="21" customHeight="1">
      <c r="A89" s="114"/>
      <c r="B89" s="92"/>
    </row>
    <row r="90" spans="1:12" ht="21" customHeight="1">
      <c r="A90" s="114"/>
      <c r="B90" s="92"/>
    </row>
    <row r="91" spans="1:12" ht="21" customHeight="1">
      <c r="A91" s="114"/>
      <c r="B91" s="92"/>
    </row>
    <row r="92" spans="1:12" ht="21" customHeight="1">
      <c r="A92" s="114"/>
      <c r="B92" s="92"/>
    </row>
    <row r="93" spans="1:12" ht="21" customHeight="1">
      <c r="A93" s="114"/>
      <c r="B93" s="92"/>
    </row>
    <row r="94" spans="1:12" ht="21" customHeight="1">
      <c r="A94" s="114"/>
      <c r="B94" s="92"/>
    </row>
    <row r="95" spans="1:12" ht="21" customHeight="1">
      <c r="A95" s="114"/>
      <c r="B95" s="92"/>
    </row>
    <row r="96" spans="1:12" ht="21" customHeight="1">
      <c r="A96" s="114"/>
      <c r="B96" s="92"/>
    </row>
    <row r="97" spans="1:2" ht="21" customHeight="1">
      <c r="A97" s="114"/>
      <c r="B97" s="92"/>
    </row>
    <row r="98" spans="1:2" ht="21" customHeight="1">
      <c r="A98" s="114"/>
      <c r="B98" s="92"/>
    </row>
    <row r="99" spans="1:2" ht="21" customHeight="1">
      <c r="A99" s="114"/>
      <c r="B99" s="92"/>
    </row>
    <row r="100" spans="1:2" ht="21" customHeight="1">
      <c r="A100" s="114"/>
      <c r="B100" s="92"/>
    </row>
    <row r="101" spans="1:2" ht="21" customHeight="1">
      <c r="A101" s="114"/>
      <c r="B101" s="92"/>
    </row>
    <row r="102" spans="1:2" ht="21" customHeight="1">
      <c r="A102" s="114"/>
      <c r="B102" s="92"/>
    </row>
    <row r="103" spans="1:2" ht="21" customHeight="1">
      <c r="A103" s="114"/>
      <c r="B103" s="92"/>
    </row>
    <row r="104" spans="1:2" ht="21" customHeight="1">
      <c r="A104" s="114"/>
      <c r="B104" s="92"/>
    </row>
    <row r="105" spans="1:2" ht="21" customHeight="1">
      <c r="A105" s="114"/>
      <c r="B105" s="92"/>
    </row>
    <row r="106" spans="1:2" ht="21" customHeight="1">
      <c r="A106" s="114"/>
      <c r="B106" s="92"/>
    </row>
    <row r="107" spans="1:2" ht="21" customHeight="1">
      <c r="A107" s="114"/>
      <c r="B107" s="92"/>
    </row>
    <row r="108" spans="1:2" ht="21" customHeight="1">
      <c r="A108" s="114"/>
      <c r="B108" s="92"/>
    </row>
    <row r="109" spans="1:2" ht="21" customHeight="1">
      <c r="B109" s="92"/>
    </row>
    <row r="110" spans="1:2" ht="21" customHeight="1">
      <c r="B110" s="92"/>
    </row>
    <row r="111" spans="1:2" ht="21" customHeight="1">
      <c r="B111" s="92"/>
    </row>
    <row r="112" spans="1:2" ht="21" customHeight="1">
      <c r="B112" s="92"/>
    </row>
    <row r="113" spans="2:2" ht="21" customHeight="1">
      <c r="B113" s="92"/>
    </row>
    <row r="114" spans="2:2" ht="21" customHeight="1">
      <c r="B114" s="92"/>
    </row>
    <row r="115" spans="2:2" ht="21" customHeight="1">
      <c r="B115" s="92"/>
    </row>
    <row r="116" spans="2:2" ht="21" customHeight="1">
      <c r="B116" s="92"/>
    </row>
    <row r="117" spans="2:2" ht="21" customHeight="1">
      <c r="B117" s="92"/>
    </row>
    <row r="118" spans="2:2" ht="21" customHeight="1">
      <c r="B118" s="92"/>
    </row>
    <row r="119" spans="2:2" ht="21" customHeight="1">
      <c r="B119" s="92"/>
    </row>
    <row r="120" spans="2:2" ht="21" customHeight="1">
      <c r="B120" s="92"/>
    </row>
    <row r="121" spans="2:2" ht="21" customHeight="1">
      <c r="B121" s="92"/>
    </row>
    <row r="122" spans="2:2" ht="21" customHeight="1">
      <c r="B122" s="92"/>
    </row>
    <row r="123" spans="2:2" ht="21" customHeight="1">
      <c r="B123" s="92"/>
    </row>
    <row r="124" spans="2:2" ht="21" customHeight="1">
      <c r="B124" s="92"/>
    </row>
    <row r="125" spans="2:2" ht="21" customHeight="1">
      <c r="B125" s="92"/>
    </row>
    <row r="126" spans="2:2" ht="21" customHeight="1">
      <c r="B126" s="92"/>
    </row>
    <row r="127" spans="2:2" ht="21" customHeight="1">
      <c r="B127" s="92"/>
    </row>
    <row r="128" spans="2:2" ht="21" customHeight="1">
      <c r="B128" s="92"/>
    </row>
    <row r="129" spans="2:2" ht="21" customHeight="1">
      <c r="B129" s="92"/>
    </row>
    <row r="130" spans="2:2" ht="21" customHeight="1">
      <c r="B130" s="92"/>
    </row>
    <row r="131" spans="2:2" ht="21" customHeight="1">
      <c r="B131" s="92"/>
    </row>
    <row r="132" spans="2:2" ht="21" customHeight="1">
      <c r="B132" s="92"/>
    </row>
    <row r="133" spans="2:2" ht="21" customHeight="1">
      <c r="B133" s="92"/>
    </row>
    <row r="134" spans="2:2" ht="21" customHeight="1">
      <c r="B134" s="92"/>
    </row>
    <row r="135" spans="2:2" ht="21" customHeight="1">
      <c r="B135" s="92"/>
    </row>
    <row r="136" spans="2:2" ht="21" customHeight="1">
      <c r="B136" s="92"/>
    </row>
    <row r="137" spans="2:2" ht="21" customHeight="1">
      <c r="B137" s="92"/>
    </row>
    <row r="138" spans="2:2" ht="21" customHeight="1">
      <c r="B138" s="92"/>
    </row>
    <row r="139" spans="2:2" ht="21" customHeight="1">
      <c r="B139" s="92"/>
    </row>
    <row r="140" spans="2:2" ht="21" customHeight="1">
      <c r="B140" s="92"/>
    </row>
    <row r="141" spans="2:2" ht="21" customHeight="1">
      <c r="B141" s="92"/>
    </row>
    <row r="142" spans="2:2" ht="21" customHeight="1">
      <c r="B142" s="92"/>
    </row>
    <row r="143" spans="2:2" ht="21" customHeight="1">
      <c r="B143" s="92"/>
    </row>
    <row r="144" spans="2:2" ht="21" customHeight="1">
      <c r="B144" s="92"/>
    </row>
    <row r="145" spans="2:2" ht="21" customHeight="1">
      <c r="B145" s="92"/>
    </row>
    <row r="146" spans="2:2" ht="21" customHeight="1">
      <c r="B146" s="92"/>
    </row>
    <row r="147" spans="2:2" ht="21" customHeight="1">
      <c r="B147" s="92"/>
    </row>
    <row r="148" spans="2:2" ht="21" customHeight="1">
      <c r="B148" s="92"/>
    </row>
    <row r="149" spans="2:2" ht="21" customHeight="1">
      <c r="B149" s="92"/>
    </row>
  </sheetData>
  <mergeCells count="10">
    <mergeCell ref="A1:J1"/>
    <mergeCell ref="A3:F3"/>
    <mergeCell ref="A8:A9"/>
    <mergeCell ref="B8:B9"/>
    <mergeCell ref="C8:C9"/>
    <mergeCell ref="D8:D9"/>
    <mergeCell ref="E8:F8"/>
    <mergeCell ref="G8:H8"/>
    <mergeCell ref="I8:I9"/>
    <mergeCell ref="J8:J9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&amp;R&amp;"TH Niramit AS,ธรรมดา"&amp;12แบบ ปร.4(ก)  แผ่นที่ 1/1</oddHeader>
  </headerFooter>
  <rowBreaks count="2" manualBreakCount="2">
    <brk id="41" max="9" man="1"/>
    <brk id="59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6"/>
  </sheetPr>
  <dimension ref="A1:H1569"/>
  <sheetViews>
    <sheetView showGridLines="0" view="pageBreakPreview" topLeftCell="A529" zoomScale="120" workbookViewId="0">
      <selection activeCell="F20" sqref="F20"/>
    </sheetView>
  </sheetViews>
  <sheetFormatPr defaultRowHeight="21"/>
  <cols>
    <col min="1" max="1" width="5.85546875" style="212" customWidth="1"/>
    <col min="2" max="2" width="3.42578125" style="212" customWidth="1"/>
    <col min="3" max="3" width="41" style="212" customWidth="1"/>
    <col min="4" max="4" width="6.140625" style="212" customWidth="1"/>
    <col min="5" max="5" width="5" style="212" customWidth="1"/>
    <col min="6" max="6" width="8.5703125" style="420" customWidth="1"/>
    <col min="7" max="7" width="8.5703125" style="212" customWidth="1"/>
    <col min="8" max="8" width="11" style="212" customWidth="1"/>
    <col min="9" max="16384" width="9.140625" style="212"/>
  </cols>
  <sheetData>
    <row r="1" spans="1:8" ht="27.75" customHeight="1">
      <c r="A1" s="712" t="s">
        <v>81</v>
      </c>
      <c r="B1" s="712"/>
      <c r="C1" s="712"/>
      <c r="D1" s="712"/>
      <c r="E1" s="712"/>
      <c r="F1" s="712"/>
      <c r="G1" s="712"/>
      <c r="H1" s="712"/>
    </row>
    <row r="2" spans="1:8" ht="35.25" customHeight="1" thickBot="1">
      <c r="A2" s="724" t="s">
        <v>82</v>
      </c>
      <c r="B2" s="724"/>
      <c r="C2" s="724"/>
      <c r="D2" s="724"/>
      <c r="E2" s="724"/>
      <c r="F2" s="724"/>
      <c r="G2" s="724"/>
      <c r="H2" s="724"/>
    </row>
    <row r="3" spans="1:8">
      <c r="A3" s="714" t="s">
        <v>3</v>
      </c>
      <c r="B3" s="716" t="s">
        <v>4</v>
      </c>
      <c r="C3" s="717"/>
      <c r="D3" s="720" t="s">
        <v>16</v>
      </c>
      <c r="E3" s="720" t="s">
        <v>17</v>
      </c>
      <c r="F3" s="213" t="s">
        <v>83</v>
      </c>
      <c r="G3" s="214" t="s">
        <v>84</v>
      </c>
      <c r="H3" s="722" t="s">
        <v>6</v>
      </c>
    </row>
    <row r="4" spans="1:8">
      <c r="A4" s="725"/>
      <c r="B4" s="718"/>
      <c r="C4" s="719"/>
      <c r="D4" s="721"/>
      <c r="E4" s="721"/>
      <c r="F4" s="215" t="s">
        <v>85</v>
      </c>
      <c r="G4" s="216" t="s">
        <v>85</v>
      </c>
      <c r="H4" s="723"/>
    </row>
    <row r="5" spans="1:8" s="224" customFormat="1" ht="21.75">
      <c r="A5" s="217">
        <v>1</v>
      </c>
      <c r="B5" s="218" t="s">
        <v>86</v>
      </c>
      <c r="C5" s="219"/>
      <c r="D5" s="220"/>
      <c r="E5" s="220"/>
      <c r="F5" s="221"/>
      <c r="G5" s="222" t="s">
        <v>87</v>
      </c>
      <c r="H5" s="223"/>
    </row>
    <row r="6" spans="1:8">
      <c r="A6" s="225">
        <v>1.1000000000000001</v>
      </c>
      <c r="B6" s="226" t="s">
        <v>88</v>
      </c>
      <c r="C6" s="227"/>
      <c r="D6" s="227"/>
      <c r="E6" s="227"/>
      <c r="F6" s="228"/>
      <c r="G6" s="229" t="s">
        <v>87</v>
      </c>
      <c r="H6" s="230"/>
    </row>
    <row r="7" spans="1:8">
      <c r="A7" s="231"/>
      <c r="B7" s="232" t="s">
        <v>89</v>
      </c>
      <c r="C7" s="233"/>
      <c r="D7" s="234">
        <v>260</v>
      </c>
      <c r="E7" s="235" t="s">
        <v>90</v>
      </c>
      <c r="F7" s="236">
        <v>2.08</v>
      </c>
      <c r="G7" s="237">
        <f>D7*F7</f>
        <v>540.80000000000007</v>
      </c>
      <c r="H7" s="238" t="s">
        <v>91</v>
      </c>
    </row>
    <row r="8" spans="1:8">
      <c r="A8" s="231"/>
      <c r="B8" s="232" t="s">
        <v>92</v>
      </c>
      <c r="C8" s="233"/>
      <c r="D8" s="239">
        <v>0.62</v>
      </c>
      <c r="E8" s="235" t="s">
        <v>93</v>
      </c>
      <c r="F8" s="236">
        <v>287.5</v>
      </c>
      <c r="G8" s="237">
        <f>D8*F8</f>
        <v>178.25</v>
      </c>
      <c r="H8" s="230"/>
    </row>
    <row r="9" spans="1:8">
      <c r="A9" s="231"/>
      <c r="B9" s="232" t="s">
        <v>94</v>
      </c>
      <c r="C9" s="233"/>
      <c r="D9" s="239">
        <v>1.03</v>
      </c>
      <c r="E9" s="235" t="s">
        <v>93</v>
      </c>
      <c r="F9" s="236">
        <v>362.5</v>
      </c>
      <c r="G9" s="237">
        <f>D9*F9</f>
        <v>373.375</v>
      </c>
      <c r="H9" s="230"/>
    </row>
    <row r="10" spans="1:8">
      <c r="A10" s="231"/>
      <c r="B10" s="232" t="s">
        <v>95</v>
      </c>
      <c r="C10" s="233"/>
      <c r="D10" s="234">
        <v>180</v>
      </c>
      <c r="E10" s="235" t="s">
        <v>96</v>
      </c>
      <c r="F10" s="240">
        <f>14.4/1000</f>
        <v>1.44E-2</v>
      </c>
      <c r="G10" s="237">
        <f>D10*F10</f>
        <v>2.5920000000000001</v>
      </c>
      <c r="H10" s="230"/>
    </row>
    <row r="11" spans="1:8">
      <c r="A11" s="241"/>
      <c r="B11" s="242"/>
      <c r="C11" s="243" t="s">
        <v>97</v>
      </c>
      <c r="D11" s="244">
        <v>1</v>
      </c>
      <c r="E11" s="245" t="s">
        <v>93</v>
      </c>
      <c r="F11" s="246" t="s">
        <v>98</v>
      </c>
      <c r="G11" s="247">
        <f>SUM(G7:G10)</f>
        <v>1095.0170000000003</v>
      </c>
      <c r="H11" s="248" t="s">
        <v>99</v>
      </c>
    </row>
    <row r="12" spans="1:8">
      <c r="A12" s="249">
        <v>1.2</v>
      </c>
      <c r="B12" s="226" t="s">
        <v>88</v>
      </c>
      <c r="C12" s="227"/>
      <c r="D12" s="250"/>
      <c r="E12" s="250"/>
      <c r="F12" s="251"/>
      <c r="G12" s="252" t="s">
        <v>87</v>
      </c>
      <c r="H12" s="253"/>
    </row>
    <row r="13" spans="1:8">
      <c r="A13" s="231"/>
      <c r="B13" s="232" t="s">
        <v>100</v>
      </c>
      <c r="C13" s="233"/>
      <c r="D13" s="234">
        <v>260</v>
      </c>
      <c r="E13" s="235" t="s">
        <v>90</v>
      </c>
      <c r="F13" s="236">
        <v>2.42</v>
      </c>
      <c r="G13" s="237">
        <f>D13*F13</f>
        <v>629.19999999999993</v>
      </c>
      <c r="H13" s="238" t="s">
        <v>101</v>
      </c>
    </row>
    <row r="14" spans="1:8">
      <c r="A14" s="231"/>
      <c r="B14" s="232" t="s">
        <v>92</v>
      </c>
      <c r="C14" s="233"/>
      <c r="D14" s="239">
        <v>0.62</v>
      </c>
      <c r="E14" s="235" t="s">
        <v>93</v>
      </c>
      <c r="F14" s="236">
        <v>287.5</v>
      </c>
      <c r="G14" s="237">
        <f>D14*F14</f>
        <v>178.25</v>
      </c>
      <c r="H14" s="230"/>
    </row>
    <row r="15" spans="1:8">
      <c r="A15" s="231"/>
      <c r="B15" s="232" t="s">
        <v>94</v>
      </c>
      <c r="C15" s="233"/>
      <c r="D15" s="239">
        <v>1.03</v>
      </c>
      <c r="E15" s="235" t="s">
        <v>93</v>
      </c>
      <c r="F15" s="236">
        <v>362.5</v>
      </c>
      <c r="G15" s="237">
        <f>D15*F15</f>
        <v>373.375</v>
      </c>
      <c r="H15" s="230"/>
    </row>
    <row r="16" spans="1:8">
      <c r="A16" s="231"/>
      <c r="B16" s="232" t="s">
        <v>95</v>
      </c>
      <c r="C16" s="233"/>
      <c r="D16" s="234">
        <v>180</v>
      </c>
      <c r="E16" s="235" t="s">
        <v>96</v>
      </c>
      <c r="F16" s="240">
        <f>$F$10</f>
        <v>1.44E-2</v>
      </c>
      <c r="G16" s="237">
        <f>D16*F16</f>
        <v>2.5920000000000001</v>
      </c>
      <c r="H16" s="230"/>
    </row>
    <row r="17" spans="1:8">
      <c r="A17" s="241"/>
      <c r="B17" s="242"/>
      <c r="C17" s="243" t="s">
        <v>97</v>
      </c>
      <c r="D17" s="244">
        <v>1</v>
      </c>
      <c r="E17" s="245" t="s">
        <v>93</v>
      </c>
      <c r="F17" s="246" t="s">
        <v>98</v>
      </c>
      <c r="G17" s="247">
        <f>SUM(G13:G16)</f>
        <v>1183.4169999999999</v>
      </c>
      <c r="H17" s="248" t="s">
        <v>99</v>
      </c>
    </row>
    <row r="18" spans="1:8">
      <c r="A18" s="249">
        <v>1.3</v>
      </c>
      <c r="B18" s="226" t="s">
        <v>102</v>
      </c>
      <c r="C18" s="227"/>
      <c r="D18" s="250"/>
      <c r="E18" s="250"/>
      <c r="F18" s="251"/>
      <c r="G18" s="252" t="s">
        <v>87</v>
      </c>
      <c r="H18" s="253"/>
    </row>
    <row r="19" spans="1:8">
      <c r="A19" s="231"/>
      <c r="B19" s="232" t="s">
        <v>89</v>
      </c>
      <c r="C19" s="233"/>
      <c r="D19" s="234">
        <v>342</v>
      </c>
      <c r="E19" s="235" t="s">
        <v>90</v>
      </c>
      <c r="F19" s="236">
        <v>2.08</v>
      </c>
      <c r="G19" s="237">
        <f>D19*F19</f>
        <v>711.36</v>
      </c>
      <c r="H19" s="238" t="s">
        <v>91</v>
      </c>
    </row>
    <row r="20" spans="1:8">
      <c r="A20" s="231"/>
      <c r="B20" s="232" t="s">
        <v>92</v>
      </c>
      <c r="C20" s="233"/>
      <c r="D20" s="239">
        <v>0.56999999999999995</v>
      </c>
      <c r="E20" s="235" t="s">
        <v>93</v>
      </c>
      <c r="F20" s="236">
        <v>287.5</v>
      </c>
      <c r="G20" s="237">
        <f>D20*F20</f>
        <v>163.875</v>
      </c>
      <c r="H20" s="230"/>
    </row>
    <row r="21" spans="1:8">
      <c r="A21" s="231"/>
      <c r="B21" s="232" t="s">
        <v>94</v>
      </c>
      <c r="C21" s="233"/>
      <c r="D21" s="239">
        <v>1.0900000000000001</v>
      </c>
      <c r="E21" s="235" t="s">
        <v>93</v>
      </c>
      <c r="F21" s="236">
        <v>362.5</v>
      </c>
      <c r="G21" s="237">
        <f>D21*F21</f>
        <v>395.12500000000006</v>
      </c>
      <c r="H21" s="230"/>
    </row>
    <row r="22" spans="1:8">
      <c r="A22" s="231"/>
      <c r="B22" s="232" t="s">
        <v>95</v>
      </c>
      <c r="C22" s="233"/>
      <c r="D22" s="234">
        <v>180</v>
      </c>
      <c r="E22" s="235" t="s">
        <v>96</v>
      </c>
      <c r="F22" s="240">
        <f>$F$10</f>
        <v>1.44E-2</v>
      </c>
      <c r="G22" s="237">
        <f>D22*F22</f>
        <v>2.5920000000000001</v>
      </c>
      <c r="H22" s="230"/>
    </row>
    <row r="23" spans="1:8">
      <c r="A23" s="241"/>
      <c r="B23" s="242"/>
      <c r="C23" s="243" t="s">
        <v>103</v>
      </c>
      <c r="D23" s="244">
        <v>1</v>
      </c>
      <c r="E23" s="245" t="s">
        <v>93</v>
      </c>
      <c r="F23" s="246" t="s">
        <v>98</v>
      </c>
      <c r="G23" s="247">
        <f>SUM(G19:G22)</f>
        <v>1272.9520000000002</v>
      </c>
      <c r="H23" s="248" t="s">
        <v>99</v>
      </c>
    </row>
    <row r="24" spans="1:8">
      <c r="A24" s="249">
        <v>1.4</v>
      </c>
      <c r="B24" s="226" t="s">
        <v>102</v>
      </c>
      <c r="C24" s="227"/>
      <c r="D24" s="250"/>
      <c r="E24" s="250"/>
      <c r="F24" s="251"/>
      <c r="G24" s="252" t="s">
        <v>87</v>
      </c>
      <c r="H24" s="253"/>
    </row>
    <row r="25" spans="1:8">
      <c r="A25" s="231"/>
      <c r="B25" s="232" t="s">
        <v>100</v>
      </c>
      <c r="C25" s="233"/>
      <c r="D25" s="234">
        <v>342</v>
      </c>
      <c r="E25" s="235" t="s">
        <v>90</v>
      </c>
      <c r="F25" s="236">
        <v>2.42</v>
      </c>
      <c r="G25" s="237">
        <f>D25*F25</f>
        <v>827.64</v>
      </c>
      <c r="H25" s="238" t="s">
        <v>101</v>
      </c>
    </row>
    <row r="26" spans="1:8">
      <c r="A26" s="231"/>
      <c r="B26" s="232" t="s">
        <v>92</v>
      </c>
      <c r="C26" s="233"/>
      <c r="D26" s="239">
        <v>0.56999999999999995</v>
      </c>
      <c r="E26" s="235" t="s">
        <v>93</v>
      </c>
      <c r="F26" s="236">
        <v>287.5</v>
      </c>
      <c r="G26" s="237">
        <f>D26*F26</f>
        <v>163.875</v>
      </c>
      <c r="H26" s="230"/>
    </row>
    <row r="27" spans="1:8">
      <c r="A27" s="231"/>
      <c r="B27" s="232" t="s">
        <v>94</v>
      </c>
      <c r="C27" s="233"/>
      <c r="D27" s="239">
        <v>1.0900000000000001</v>
      </c>
      <c r="E27" s="235" t="s">
        <v>93</v>
      </c>
      <c r="F27" s="236">
        <v>362.5</v>
      </c>
      <c r="G27" s="237">
        <f>D27*F27</f>
        <v>395.12500000000006</v>
      </c>
      <c r="H27" s="230"/>
    </row>
    <row r="28" spans="1:8">
      <c r="A28" s="231"/>
      <c r="B28" s="232" t="s">
        <v>95</v>
      </c>
      <c r="C28" s="233"/>
      <c r="D28" s="234">
        <v>180</v>
      </c>
      <c r="E28" s="235" t="s">
        <v>96</v>
      </c>
      <c r="F28" s="240">
        <f>$F$10</f>
        <v>1.44E-2</v>
      </c>
      <c r="G28" s="237">
        <f>D28*F28</f>
        <v>2.5920000000000001</v>
      </c>
      <c r="H28" s="230"/>
    </row>
    <row r="29" spans="1:8">
      <c r="A29" s="241"/>
      <c r="B29" s="242"/>
      <c r="C29" s="243" t="s">
        <v>103</v>
      </c>
      <c r="D29" s="244">
        <v>1</v>
      </c>
      <c r="E29" s="245" t="s">
        <v>93</v>
      </c>
      <c r="F29" s="246" t="s">
        <v>98</v>
      </c>
      <c r="G29" s="247">
        <f>SUM(G25:G28)</f>
        <v>1389.2320000000002</v>
      </c>
      <c r="H29" s="248" t="s">
        <v>99</v>
      </c>
    </row>
    <row r="30" spans="1:8">
      <c r="A30" s="249">
        <v>1.5</v>
      </c>
      <c r="B30" s="226" t="s">
        <v>102</v>
      </c>
      <c r="C30" s="227"/>
      <c r="D30" s="250"/>
      <c r="E30" s="250"/>
      <c r="F30" s="251"/>
      <c r="G30" s="252" t="s">
        <v>87</v>
      </c>
      <c r="H30" s="253"/>
    </row>
    <row r="31" spans="1:8">
      <c r="A31" s="231"/>
      <c r="B31" s="232" t="s">
        <v>104</v>
      </c>
      <c r="C31" s="233"/>
      <c r="D31" s="234">
        <v>342</v>
      </c>
      <c r="E31" s="235" t="s">
        <v>90</v>
      </c>
      <c r="F31" s="236">
        <v>3.25</v>
      </c>
      <c r="G31" s="237">
        <f>D31*F31</f>
        <v>1111.5</v>
      </c>
      <c r="H31" s="238" t="s">
        <v>87</v>
      </c>
    </row>
    <row r="32" spans="1:8">
      <c r="A32" s="231"/>
      <c r="B32" s="232" t="s">
        <v>92</v>
      </c>
      <c r="C32" s="233"/>
      <c r="D32" s="239">
        <v>0.56999999999999995</v>
      </c>
      <c r="E32" s="235" t="s">
        <v>93</v>
      </c>
      <c r="F32" s="236">
        <v>287.5</v>
      </c>
      <c r="G32" s="237">
        <f>D32*F32</f>
        <v>163.875</v>
      </c>
      <c r="H32" s="230"/>
    </row>
    <row r="33" spans="1:8">
      <c r="A33" s="231"/>
      <c r="B33" s="232" t="s">
        <v>94</v>
      </c>
      <c r="C33" s="233"/>
      <c r="D33" s="239">
        <v>1.0900000000000001</v>
      </c>
      <c r="E33" s="235" t="s">
        <v>93</v>
      </c>
      <c r="F33" s="236">
        <v>362.5</v>
      </c>
      <c r="G33" s="237">
        <f>D33*F33</f>
        <v>395.12500000000006</v>
      </c>
      <c r="H33" s="230"/>
    </row>
    <row r="34" spans="1:8">
      <c r="A34" s="231"/>
      <c r="B34" s="232" t="s">
        <v>95</v>
      </c>
      <c r="C34" s="233"/>
      <c r="D34" s="234">
        <v>180</v>
      </c>
      <c r="E34" s="235" t="s">
        <v>96</v>
      </c>
      <c r="F34" s="240">
        <f>$F$10</f>
        <v>1.44E-2</v>
      </c>
      <c r="G34" s="237">
        <f>D34*F34</f>
        <v>2.5920000000000001</v>
      </c>
      <c r="H34" s="230"/>
    </row>
    <row r="35" spans="1:8">
      <c r="A35" s="231"/>
      <c r="B35" s="254"/>
      <c r="C35" s="232" t="s">
        <v>103</v>
      </c>
      <c r="D35" s="234">
        <v>1</v>
      </c>
      <c r="E35" s="235" t="s">
        <v>93</v>
      </c>
      <c r="F35" s="255" t="s">
        <v>98</v>
      </c>
      <c r="G35" s="256">
        <f>SUM(G31:G34)</f>
        <v>1673.0920000000001</v>
      </c>
      <c r="H35" s="257" t="s">
        <v>99</v>
      </c>
    </row>
    <row r="36" spans="1:8" ht="18.75" customHeight="1" thickBot="1">
      <c r="A36" s="258"/>
      <c r="B36" s="259"/>
      <c r="C36" s="260" t="s">
        <v>87</v>
      </c>
      <c r="D36" s="261" t="s">
        <v>87</v>
      </c>
      <c r="E36" s="262" t="s">
        <v>87</v>
      </c>
      <c r="F36" s="263" t="s">
        <v>87</v>
      </c>
      <c r="G36" s="264" t="s">
        <v>87</v>
      </c>
      <c r="H36" s="265" t="s">
        <v>87</v>
      </c>
    </row>
    <row r="37" spans="1:8" ht="18.75" customHeight="1">
      <c r="A37" s="266"/>
      <c r="B37" s="266"/>
      <c r="C37" s="266"/>
      <c r="D37" s="267"/>
      <c r="E37" s="268"/>
      <c r="F37" s="269"/>
      <c r="G37" s="710" t="s">
        <v>105</v>
      </c>
      <c r="H37" s="710"/>
    </row>
    <row r="38" spans="1:8" ht="21.75">
      <c r="A38" s="712" t="s">
        <v>106</v>
      </c>
      <c r="B38" s="712"/>
      <c r="C38" s="712"/>
      <c r="D38" s="712"/>
      <c r="E38" s="712"/>
      <c r="F38" s="712"/>
      <c r="G38" s="712"/>
      <c r="H38" s="712"/>
    </row>
    <row r="39" spans="1:8" ht="38.25" customHeight="1" thickBot="1">
      <c r="A39" s="713" t="s">
        <v>107</v>
      </c>
      <c r="B39" s="713"/>
      <c r="C39" s="713"/>
      <c r="D39" s="713"/>
      <c r="E39" s="713"/>
      <c r="F39" s="713"/>
      <c r="G39" s="713"/>
      <c r="H39" s="713"/>
    </row>
    <row r="40" spans="1:8">
      <c r="A40" s="714" t="s">
        <v>3</v>
      </c>
      <c r="B40" s="716" t="s">
        <v>4</v>
      </c>
      <c r="C40" s="717"/>
      <c r="D40" s="720" t="s">
        <v>16</v>
      </c>
      <c r="E40" s="720" t="s">
        <v>17</v>
      </c>
      <c r="F40" s="213" t="s">
        <v>83</v>
      </c>
      <c r="G40" s="214" t="s">
        <v>84</v>
      </c>
      <c r="H40" s="722" t="s">
        <v>6</v>
      </c>
    </row>
    <row r="41" spans="1:8">
      <c r="A41" s="715"/>
      <c r="B41" s="718"/>
      <c r="C41" s="719"/>
      <c r="D41" s="721"/>
      <c r="E41" s="721"/>
      <c r="F41" s="215" t="s">
        <v>85</v>
      </c>
      <c r="G41" s="216" t="s">
        <v>85</v>
      </c>
      <c r="H41" s="723"/>
    </row>
    <row r="42" spans="1:8" s="224" customFormat="1" ht="21.75">
      <c r="A42" s="217">
        <v>2</v>
      </c>
      <c r="B42" s="218" t="s">
        <v>108</v>
      </c>
      <c r="C42" s="270"/>
      <c r="D42" s="220"/>
      <c r="E42" s="220"/>
      <c r="F42" s="221"/>
      <c r="G42" s="222" t="s">
        <v>87</v>
      </c>
      <c r="H42" s="223"/>
    </row>
    <row r="43" spans="1:8">
      <c r="A43" s="249">
        <v>2.1</v>
      </c>
      <c r="B43" s="226" t="s">
        <v>109</v>
      </c>
      <c r="C43" s="233"/>
      <c r="D43" s="250"/>
      <c r="E43" s="250"/>
      <c r="F43" s="251"/>
      <c r="G43" s="252" t="s">
        <v>87</v>
      </c>
      <c r="H43" s="253"/>
    </row>
    <row r="44" spans="1:8">
      <c r="A44" s="231"/>
      <c r="B44" s="232" t="s">
        <v>100</v>
      </c>
      <c r="C44" s="233"/>
      <c r="D44" s="234">
        <v>304</v>
      </c>
      <c r="E44" s="235" t="s">
        <v>90</v>
      </c>
      <c r="F44" s="236">
        <v>2.42</v>
      </c>
      <c r="G44" s="237">
        <f>D44*F44</f>
        <v>735.68</v>
      </c>
      <c r="H44" s="238" t="s">
        <v>101</v>
      </c>
    </row>
    <row r="45" spans="1:8">
      <c r="A45" s="231"/>
      <c r="B45" s="232" t="s">
        <v>92</v>
      </c>
      <c r="C45" s="233"/>
      <c r="D45" s="239">
        <v>0.43</v>
      </c>
      <c r="E45" s="235" t="s">
        <v>93</v>
      </c>
      <c r="F45" s="236">
        <v>287.5</v>
      </c>
      <c r="G45" s="237">
        <f>D45*F45</f>
        <v>123.625</v>
      </c>
      <c r="H45" s="230"/>
    </row>
    <row r="46" spans="1:8">
      <c r="A46" s="231"/>
      <c r="B46" s="232" t="s">
        <v>94</v>
      </c>
      <c r="C46" s="233"/>
      <c r="D46" s="239">
        <v>0.99</v>
      </c>
      <c r="E46" s="235" t="s">
        <v>93</v>
      </c>
      <c r="F46" s="236">
        <v>362.5</v>
      </c>
      <c r="G46" s="237">
        <f>D46*F46</f>
        <v>358.875</v>
      </c>
      <c r="H46" s="230"/>
    </row>
    <row r="47" spans="1:8">
      <c r="A47" s="231"/>
      <c r="B47" s="232" t="s">
        <v>95</v>
      </c>
      <c r="C47" s="233"/>
      <c r="D47" s="234">
        <v>180</v>
      </c>
      <c r="E47" s="235" t="s">
        <v>96</v>
      </c>
      <c r="F47" s="240">
        <f>$F$10</f>
        <v>1.44E-2</v>
      </c>
      <c r="G47" s="237">
        <f>D47*F47</f>
        <v>2.5920000000000001</v>
      </c>
      <c r="H47" s="230"/>
    </row>
    <row r="48" spans="1:8">
      <c r="A48" s="241"/>
      <c r="B48" s="242"/>
      <c r="C48" s="243" t="s">
        <v>110</v>
      </c>
      <c r="D48" s="244">
        <v>1</v>
      </c>
      <c r="E48" s="245" t="s">
        <v>93</v>
      </c>
      <c r="F48" s="246" t="s">
        <v>98</v>
      </c>
      <c r="G48" s="247">
        <f>SUM(G44:G47)</f>
        <v>1220.7719999999999</v>
      </c>
      <c r="H48" s="248" t="s">
        <v>99</v>
      </c>
    </row>
    <row r="49" spans="1:8">
      <c r="A49" s="249">
        <v>2.2000000000000002</v>
      </c>
      <c r="B49" s="226" t="s">
        <v>111</v>
      </c>
      <c r="C49" s="233"/>
      <c r="D49" s="250"/>
      <c r="E49" s="250"/>
      <c r="F49" s="251"/>
      <c r="G49" s="252" t="s">
        <v>87</v>
      </c>
      <c r="H49" s="253"/>
    </row>
    <row r="50" spans="1:8">
      <c r="A50" s="231"/>
      <c r="B50" s="232" t="s">
        <v>100</v>
      </c>
      <c r="C50" s="233"/>
      <c r="D50" s="234">
        <v>336</v>
      </c>
      <c r="E50" s="235" t="s">
        <v>90</v>
      </c>
      <c r="F50" s="236">
        <v>2.42</v>
      </c>
      <c r="G50" s="237">
        <f>D50*F50</f>
        <v>813.12</v>
      </c>
      <c r="H50" s="238" t="s">
        <v>101</v>
      </c>
    </row>
    <row r="51" spans="1:8">
      <c r="A51" s="231"/>
      <c r="B51" s="232" t="s">
        <v>92</v>
      </c>
      <c r="C51" s="233"/>
      <c r="D51" s="239">
        <v>0.6</v>
      </c>
      <c r="E51" s="235" t="s">
        <v>93</v>
      </c>
      <c r="F51" s="236">
        <v>287.5</v>
      </c>
      <c r="G51" s="237">
        <f>D51*F51</f>
        <v>172.5</v>
      </c>
      <c r="H51" s="230"/>
    </row>
    <row r="52" spans="1:8">
      <c r="A52" s="231"/>
      <c r="B52" s="232" t="s">
        <v>94</v>
      </c>
      <c r="C52" s="233"/>
      <c r="D52" s="239">
        <v>1.0900000000000001</v>
      </c>
      <c r="E52" s="235" t="s">
        <v>93</v>
      </c>
      <c r="F52" s="236">
        <v>362.5</v>
      </c>
      <c r="G52" s="237">
        <f>D52*F52</f>
        <v>395.12500000000006</v>
      </c>
      <c r="H52" s="230"/>
    </row>
    <row r="53" spans="1:8">
      <c r="A53" s="231"/>
      <c r="B53" s="232" t="s">
        <v>95</v>
      </c>
      <c r="C53" s="233"/>
      <c r="D53" s="234">
        <v>180</v>
      </c>
      <c r="E53" s="235" t="s">
        <v>96</v>
      </c>
      <c r="F53" s="240">
        <f>$F$10</f>
        <v>1.44E-2</v>
      </c>
      <c r="G53" s="237">
        <f>D53*F53</f>
        <v>2.5920000000000001</v>
      </c>
      <c r="H53" s="230"/>
    </row>
    <row r="54" spans="1:8">
      <c r="A54" s="241"/>
      <c r="B54" s="242"/>
      <c r="C54" s="243" t="s">
        <v>112</v>
      </c>
      <c r="D54" s="244">
        <v>1</v>
      </c>
      <c r="E54" s="245" t="s">
        <v>93</v>
      </c>
      <c r="F54" s="246" t="s">
        <v>98</v>
      </c>
      <c r="G54" s="247">
        <f>SUM(G50:G53)</f>
        <v>1383.3370000000002</v>
      </c>
      <c r="H54" s="248" t="s">
        <v>99</v>
      </c>
    </row>
    <row r="55" spans="1:8">
      <c r="A55" s="249">
        <v>2.2999999999999998</v>
      </c>
      <c r="B55" s="226" t="s">
        <v>113</v>
      </c>
      <c r="C55" s="233"/>
      <c r="D55" s="250"/>
      <c r="E55" s="250"/>
      <c r="F55" s="251"/>
      <c r="G55" s="252" t="s">
        <v>87</v>
      </c>
      <c r="H55" s="253"/>
    </row>
    <row r="56" spans="1:8">
      <c r="A56" s="231"/>
      <c r="B56" s="232" t="s">
        <v>100</v>
      </c>
      <c r="C56" s="233"/>
      <c r="D56" s="234">
        <v>367</v>
      </c>
      <c r="E56" s="235" t="s">
        <v>90</v>
      </c>
      <c r="F56" s="236">
        <v>2.42</v>
      </c>
      <c r="G56" s="237">
        <f>D56*F56</f>
        <v>888.14</v>
      </c>
      <c r="H56" s="238" t="s">
        <v>101</v>
      </c>
    </row>
    <row r="57" spans="1:8">
      <c r="A57" s="231"/>
      <c r="B57" s="232" t="s">
        <v>92</v>
      </c>
      <c r="C57" s="233"/>
      <c r="D57" s="239">
        <v>0.66</v>
      </c>
      <c r="E57" s="235" t="s">
        <v>93</v>
      </c>
      <c r="F57" s="236">
        <v>287.5</v>
      </c>
      <c r="G57" s="237">
        <f>D57*F57</f>
        <v>189.75</v>
      </c>
      <c r="H57" s="230"/>
    </row>
    <row r="58" spans="1:8">
      <c r="A58" s="231"/>
      <c r="B58" s="232" t="s">
        <v>94</v>
      </c>
      <c r="C58" s="233"/>
      <c r="D58" s="239">
        <v>0.92</v>
      </c>
      <c r="E58" s="235" t="s">
        <v>93</v>
      </c>
      <c r="F58" s="236">
        <v>362.5</v>
      </c>
      <c r="G58" s="237">
        <f>D58*F58</f>
        <v>333.5</v>
      </c>
      <c r="H58" s="230"/>
    </row>
    <row r="59" spans="1:8">
      <c r="A59" s="231"/>
      <c r="B59" s="232" t="s">
        <v>95</v>
      </c>
      <c r="C59" s="233"/>
      <c r="D59" s="234">
        <v>180</v>
      </c>
      <c r="E59" s="235" t="s">
        <v>96</v>
      </c>
      <c r="F59" s="240">
        <f>$F$10</f>
        <v>1.44E-2</v>
      </c>
      <c r="G59" s="237">
        <f>D59*F59</f>
        <v>2.5920000000000001</v>
      </c>
      <c r="H59" s="230"/>
    </row>
    <row r="60" spans="1:8">
      <c r="A60" s="241"/>
      <c r="B60" s="242"/>
      <c r="C60" s="243" t="s">
        <v>114</v>
      </c>
      <c r="D60" s="244">
        <v>1</v>
      </c>
      <c r="E60" s="245" t="s">
        <v>93</v>
      </c>
      <c r="F60" s="246" t="s">
        <v>98</v>
      </c>
      <c r="G60" s="247">
        <f>SUM(G56:G59)</f>
        <v>1413.982</v>
      </c>
      <c r="H60" s="248" t="s">
        <v>99</v>
      </c>
    </row>
    <row r="61" spans="1:8">
      <c r="A61" s="249">
        <v>2.4</v>
      </c>
      <c r="B61" s="226" t="s">
        <v>115</v>
      </c>
      <c r="C61" s="233"/>
      <c r="D61" s="250"/>
      <c r="E61" s="250"/>
      <c r="F61" s="251"/>
      <c r="G61" s="252" t="s">
        <v>87</v>
      </c>
      <c r="H61" s="253"/>
    </row>
    <row r="62" spans="1:8">
      <c r="A62" s="231"/>
      <c r="B62" s="232" t="s">
        <v>100</v>
      </c>
      <c r="C62" s="233"/>
      <c r="D62" s="234">
        <v>419</v>
      </c>
      <c r="E62" s="235" t="s">
        <v>90</v>
      </c>
      <c r="F62" s="236">
        <v>2.42</v>
      </c>
      <c r="G62" s="237">
        <f>D62*F62</f>
        <v>1013.98</v>
      </c>
      <c r="H62" s="238" t="s">
        <v>101</v>
      </c>
    </row>
    <row r="63" spans="1:8">
      <c r="A63" s="231"/>
      <c r="B63" s="232" t="s">
        <v>92</v>
      </c>
      <c r="C63" s="233"/>
      <c r="D63" s="239">
        <v>0.5</v>
      </c>
      <c r="E63" s="235" t="s">
        <v>93</v>
      </c>
      <c r="F63" s="236">
        <v>287.5</v>
      </c>
      <c r="G63" s="237">
        <f>D63*F63</f>
        <v>143.75</v>
      </c>
      <c r="H63" s="230"/>
    </row>
    <row r="64" spans="1:8">
      <c r="A64" s="231"/>
      <c r="B64" s="232" t="s">
        <v>94</v>
      </c>
      <c r="C64" s="233"/>
      <c r="D64" s="239">
        <v>0.97</v>
      </c>
      <c r="E64" s="235" t="s">
        <v>93</v>
      </c>
      <c r="F64" s="236">
        <v>362.5</v>
      </c>
      <c r="G64" s="237">
        <f>D64*F64</f>
        <v>351.625</v>
      </c>
      <c r="H64" s="230"/>
    </row>
    <row r="65" spans="1:8">
      <c r="A65" s="231"/>
      <c r="B65" s="232" t="s">
        <v>95</v>
      </c>
      <c r="C65" s="233"/>
      <c r="D65" s="234">
        <v>180</v>
      </c>
      <c r="E65" s="235" t="s">
        <v>96</v>
      </c>
      <c r="F65" s="240">
        <f>$F$10</f>
        <v>1.44E-2</v>
      </c>
      <c r="G65" s="237">
        <f>D65*F65</f>
        <v>2.5920000000000001</v>
      </c>
      <c r="H65" s="230"/>
    </row>
    <row r="66" spans="1:8">
      <c r="A66" s="241"/>
      <c r="B66" s="242"/>
      <c r="C66" s="243" t="s">
        <v>116</v>
      </c>
      <c r="D66" s="244">
        <v>1</v>
      </c>
      <c r="E66" s="245" t="s">
        <v>93</v>
      </c>
      <c r="F66" s="246" t="s">
        <v>98</v>
      </c>
      <c r="G66" s="247">
        <f>SUM(G62:G65)</f>
        <v>1511.9470000000001</v>
      </c>
      <c r="H66" s="248" t="s">
        <v>99</v>
      </c>
    </row>
    <row r="67" spans="1:8">
      <c r="A67" s="249">
        <v>2.5</v>
      </c>
      <c r="B67" s="226" t="s">
        <v>111</v>
      </c>
      <c r="C67" s="233"/>
      <c r="D67" s="250"/>
      <c r="E67" s="250"/>
      <c r="F67" s="251"/>
      <c r="G67" s="252" t="s">
        <v>87</v>
      </c>
      <c r="H67" s="253"/>
    </row>
    <row r="68" spans="1:8">
      <c r="A68" s="231"/>
      <c r="B68" s="232" t="s">
        <v>104</v>
      </c>
      <c r="C68" s="233"/>
      <c r="D68" s="234">
        <v>336</v>
      </c>
      <c r="E68" s="235" t="s">
        <v>90</v>
      </c>
      <c r="F68" s="236">
        <v>3.25</v>
      </c>
      <c r="G68" s="237">
        <f>D68*F68</f>
        <v>1092</v>
      </c>
      <c r="H68" s="238" t="s">
        <v>87</v>
      </c>
    </row>
    <row r="69" spans="1:8">
      <c r="A69" s="231"/>
      <c r="B69" s="232" t="s">
        <v>92</v>
      </c>
      <c r="C69" s="233"/>
      <c r="D69" s="239">
        <v>0.6</v>
      </c>
      <c r="E69" s="235" t="s">
        <v>93</v>
      </c>
      <c r="F69" s="236">
        <v>287.5</v>
      </c>
      <c r="G69" s="237">
        <f>D69*F69</f>
        <v>172.5</v>
      </c>
      <c r="H69" s="230"/>
    </row>
    <row r="70" spans="1:8">
      <c r="A70" s="231"/>
      <c r="B70" s="232" t="s">
        <v>94</v>
      </c>
      <c r="C70" s="233"/>
      <c r="D70" s="239">
        <v>1.0900000000000001</v>
      </c>
      <c r="E70" s="235" t="s">
        <v>93</v>
      </c>
      <c r="F70" s="236">
        <v>362.5</v>
      </c>
      <c r="G70" s="237">
        <f>D70*F70</f>
        <v>395.12500000000006</v>
      </c>
      <c r="H70" s="230"/>
    </row>
    <row r="71" spans="1:8">
      <c r="A71" s="231"/>
      <c r="B71" s="232" t="s">
        <v>95</v>
      </c>
      <c r="C71" s="233"/>
      <c r="D71" s="234">
        <v>180</v>
      </c>
      <c r="E71" s="235" t="s">
        <v>96</v>
      </c>
      <c r="F71" s="240">
        <f>$F$10</f>
        <v>1.44E-2</v>
      </c>
      <c r="G71" s="237">
        <f>D71*F71</f>
        <v>2.5920000000000001</v>
      </c>
      <c r="H71" s="230"/>
    </row>
    <row r="72" spans="1:8">
      <c r="A72" s="231"/>
      <c r="B72" s="254"/>
      <c r="C72" s="232" t="s">
        <v>112</v>
      </c>
      <c r="D72" s="234">
        <v>1</v>
      </c>
      <c r="E72" s="235" t="s">
        <v>93</v>
      </c>
      <c r="F72" s="255" t="s">
        <v>98</v>
      </c>
      <c r="G72" s="256">
        <f>SUM(G68:G71)</f>
        <v>1662.2170000000001</v>
      </c>
      <c r="H72" s="257" t="s">
        <v>99</v>
      </c>
    </row>
    <row r="73" spans="1:8" ht="21" customHeight="1" thickBot="1">
      <c r="A73" s="258"/>
      <c r="B73" s="259"/>
      <c r="C73" s="260"/>
      <c r="D73" s="271"/>
      <c r="E73" s="271"/>
      <c r="F73" s="272"/>
      <c r="G73" s="273" t="s">
        <v>87</v>
      </c>
      <c r="H73" s="274"/>
    </row>
    <row r="74" spans="1:8" ht="21" customHeight="1">
      <c r="A74" s="266"/>
      <c r="B74" s="266"/>
      <c r="C74" s="266"/>
      <c r="D74" s="266"/>
      <c r="E74" s="266"/>
      <c r="F74" s="275"/>
      <c r="G74" s="710" t="str">
        <f>$G$37</f>
        <v xml:space="preserve"> เมษายน 2549</v>
      </c>
      <c r="H74" s="710"/>
    </row>
    <row r="75" spans="1:8" ht="21.75">
      <c r="A75" s="726" t="s">
        <v>117</v>
      </c>
      <c r="B75" s="726"/>
      <c r="C75" s="726"/>
      <c r="D75" s="726"/>
      <c r="E75" s="726"/>
      <c r="F75" s="726"/>
      <c r="G75" s="726"/>
      <c r="H75" s="726"/>
    </row>
    <row r="76" spans="1:8" ht="24" customHeight="1" thickBot="1">
      <c r="A76" s="713" t="s">
        <v>107</v>
      </c>
      <c r="B76" s="713"/>
      <c r="C76" s="713"/>
      <c r="D76" s="713"/>
      <c r="E76" s="713"/>
      <c r="F76" s="713"/>
      <c r="G76" s="713"/>
      <c r="H76" s="713"/>
    </row>
    <row r="77" spans="1:8">
      <c r="A77" s="714" t="s">
        <v>3</v>
      </c>
      <c r="B77" s="716" t="s">
        <v>4</v>
      </c>
      <c r="C77" s="717"/>
      <c r="D77" s="720" t="s">
        <v>16</v>
      </c>
      <c r="E77" s="720" t="s">
        <v>17</v>
      </c>
      <c r="F77" s="213" t="s">
        <v>83</v>
      </c>
      <c r="G77" s="214" t="s">
        <v>84</v>
      </c>
      <c r="H77" s="722" t="s">
        <v>6</v>
      </c>
    </row>
    <row r="78" spans="1:8">
      <c r="A78" s="715"/>
      <c r="B78" s="718"/>
      <c r="C78" s="719"/>
      <c r="D78" s="721"/>
      <c r="E78" s="721"/>
      <c r="F78" s="215" t="s">
        <v>85</v>
      </c>
      <c r="G78" s="216" t="s">
        <v>85</v>
      </c>
      <c r="H78" s="723"/>
    </row>
    <row r="79" spans="1:8" s="224" customFormat="1" ht="21.75">
      <c r="A79" s="217">
        <v>3</v>
      </c>
      <c r="B79" s="218" t="s">
        <v>118</v>
      </c>
      <c r="C79" s="270"/>
      <c r="D79" s="220"/>
      <c r="E79" s="220"/>
      <c r="F79" s="221"/>
      <c r="G79" s="222" t="s">
        <v>87</v>
      </c>
      <c r="H79" s="276" t="s">
        <v>119</v>
      </c>
    </row>
    <row r="80" spans="1:8">
      <c r="A80" s="249">
        <v>3.1</v>
      </c>
      <c r="B80" s="277" t="s">
        <v>120</v>
      </c>
      <c r="C80" s="232"/>
      <c r="D80" s="250"/>
      <c r="E80" s="250"/>
      <c r="F80" s="251"/>
      <c r="G80" s="252" t="s">
        <v>87</v>
      </c>
      <c r="H80" s="278" t="s">
        <v>121</v>
      </c>
    </row>
    <row r="81" spans="1:8">
      <c r="A81" s="231"/>
      <c r="B81" s="279" t="s">
        <v>122</v>
      </c>
      <c r="C81" s="232"/>
      <c r="D81" s="280">
        <v>1</v>
      </c>
      <c r="E81" s="281" t="s">
        <v>93</v>
      </c>
      <c r="F81" s="255" t="s">
        <v>98</v>
      </c>
      <c r="G81" s="282">
        <v>2100</v>
      </c>
      <c r="H81" s="283" t="s">
        <v>123</v>
      </c>
    </row>
    <row r="82" spans="1:8">
      <c r="A82" s="231"/>
      <c r="B82" s="279" t="s">
        <v>124</v>
      </c>
      <c r="C82" s="232"/>
      <c r="D82" s="280">
        <v>1</v>
      </c>
      <c r="E82" s="281" t="s">
        <v>93</v>
      </c>
      <c r="F82" s="255" t="s">
        <v>98</v>
      </c>
      <c r="G82" s="282">
        <v>2140</v>
      </c>
      <c r="H82" s="284" t="s">
        <v>125</v>
      </c>
    </row>
    <row r="83" spans="1:8">
      <c r="A83" s="231"/>
      <c r="B83" s="279" t="s">
        <v>126</v>
      </c>
      <c r="C83" s="232"/>
      <c r="D83" s="280">
        <v>1</v>
      </c>
      <c r="E83" s="281" t="s">
        <v>93</v>
      </c>
      <c r="F83" s="255" t="s">
        <v>98</v>
      </c>
      <c r="G83" s="282">
        <v>2180</v>
      </c>
      <c r="H83" s="285" t="s">
        <v>127</v>
      </c>
    </row>
    <row r="84" spans="1:8">
      <c r="A84" s="231"/>
      <c r="B84" s="279" t="s">
        <v>128</v>
      </c>
      <c r="C84" s="232"/>
      <c r="D84" s="280">
        <v>1</v>
      </c>
      <c r="E84" s="281" t="s">
        <v>93</v>
      </c>
      <c r="F84" s="255" t="s">
        <v>98</v>
      </c>
      <c r="G84" s="282">
        <v>2220</v>
      </c>
      <c r="H84" s="285" t="s">
        <v>127</v>
      </c>
    </row>
    <row r="85" spans="1:8">
      <c r="A85" s="231"/>
      <c r="B85" s="279" t="s">
        <v>129</v>
      </c>
      <c r="C85" s="232"/>
      <c r="D85" s="280">
        <v>1</v>
      </c>
      <c r="E85" s="281" t="s">
        <v>93</v>
      </c>
      <c r="F85" s="255" t="s">
        <v>98</v>
      </c>
      <c r="G85" s="282">
        <v>2300</v>
      </c>
      <c r="H85" s="285" t="s">
        <v>127</v>
      </c>
    </row>
    <row r="86" spans="1:8">
      <c r="A86" s="231"/>
      <c r="B86" s="279" t="s">
        <v>130</v>
      </c>
      <c r="C86" s="232"/>
      <c r="D86" s="280">
        <v>1</v>
      </c>
      <c r="E86" s="281" t="s">
        <v>93</v>
      </c>
      <c r="F86" s="255" t="s">
        <v>98</v>
      </c>
      <c r="G86" s="282">
        <v>2350</v>
      </c>
      <c r="H86" s="285" t="s">
        <v>127</v>
      </c>
    </row>
    <row r="87" spans="1:8">
      <c r="A87" s="231"/>
      <c r="B87" s="279" t="s">
        <v>131</v>
      </c>
      <c r="C87" s="232"/>
      <c r="D87" s="280">
        <v>1</v>
      </c>
      <c r="E87" s="281" t="s">
        <v>93</v>
      </c>
      <c r="F87" s="255" t="s">
        <v>98</v>
      </c>
      <c r="G87" s="282">
        <v>2410</v>
      </c>
      <c r="H87" s="285" t="s">
        <v>127</v>
      </c>
    </row>
    <row r="88" spans="1:8">
      <c r="A88" s="241"/>
      <c r="B88" s="286" t="s">
        <v>132</v>
      </c>
      <c r="C88" s="243"/>
      <c r="D88" s="287">
        <v>1</v>
      </c>
      <c r="E88" s="288" t="s">
        <v>93</v>
      </c>
      <c r="F88" s="246" t="s">
        <v>98</v>
      </c>
      <c r="G88" s="282">
        <v>2480</v>
      </c>
      <c r="H88" s="289" t="s">
        <v>127</v>
      </c>
    </row>
    <row r="89" spans="1:8" s="224" customFormat="1" ht="21.75">
      <c r="A89" s="217">
        <v>4</v>
      </c>
      <c r="B89" s="218" t="s">
        <v>133</v>
      </c>
      <c r="C89" s="270"/>
      <c r="D89" s="290"/>
      <c r="E89" s="291"/>
      <c r="F89" s="292"/>
      <c r="G89" s="222"/>
      <c r="H89" s="293"/>
    </row>
    <row r="90" spans="1:8">
      <c r="A90" s="249">
        <v>4.0999999999999996</v>
      </c>
      <c r="B90" s="277" t="s">
        <v>134</v>
      </c>
      <c r="C90" s="232"/>
      <c r="D90" s="280"/>
      <c r="E90" s="281"/>
      <c r="F90" s="255"/>
      <c r="G90" s="229"/>
      <c r="H90" s="294"/>
    </row>
    <row r="91" spans="1:8">
      <c r="A91" s="231"/>
      <c r="B91" s="232" t="s">
        <v>100</v>
      </c>
      <c r="C91" s="233"/>
      <c r="D91" s="295">
        <v>17</v>
      </c>
      <c r="E91" s="296" t="s">
        <v>90</v>
      </c>
      <c r="F91" s="236">
        <v>2.42</v>
      </c>
      <c r="G91" s="237">
        <f>D91*F91</f>
        <v>41.14</v>
      </c>
      <c r="H91" s="238" t="s">
        <v>101</v>
      </c>
    </row>
    <row r="92" spans="1:8">
      <c r="A92" s="231"/>
      <c r="B92" s="232" t="s">
        <v>92</v>
      </c>
      <c r="C92" s="233"/>
      <c r="D92" s="297">
        <v>0.04</v>
      </c>
      <c r="E92" s="296" t="s">
        <v>93</v>
      </c>
      <c r="F92" s="236">
        <v>287.5</v>
      </c>
      <c r="G92" s="237">
        <f>D92*F92</f>
        <v>11.5</v>
      </c>
      <c r="H92" s="294"/>
    </row>
    <row r="93" spans="1:8">
      <c r="A93" s="231"/>
      <c r="B93" s="232" t="s">
        <v>94</v>
      </c>
      <c r="C93" s="233"/>
      <c r="D93" s="297">
        <v>0.05</v>
      </c>
      <c r="E93" s="296" t="s">
        <v>93</v>
      </c>
      <c r="F93" s="236">
        <v>362.5</v>
      </c>
      <c r="G93" s="237">
        <f>D93*F93</f>
        <v>18.125</v>
      </c>
      <c r="H93" s="294"/>
    </row>
    <row r="94" spans="1:8">
      <c r="A94" s="231"/>
      <c r="B94" s="232" t="s">
        <v>95</v>
      </c>
      <c r="C94" s="233"/>
      <c r="D94" s="295">
        <v>10</v>
      </c>
      <c r="E94" s="296" t="s">
        <v>96</v>
      </c>
      <c r="F94" s="240">
        <f>$F$10</f>
        <v>1.44E-2</v>
      </c>
      <c r="G94" s="237">
        <f>D94*F94</f>
        <v>0.14399999999999999</v>
      </c>
      <c r="H94" s="294"/>
    </row>
    <row r="95" spans="1:8">
      <c r="A95" s="298" t="s">
        <v>87</v>
      </c>
      <c r="B95" s="299" t="s">
        <v>87</v>
      </c>
      <c r="C95" s="243" t="s">
        <v>135</v>
      </c>
      <c r="D95" s="300">
        <v>1</v>
      </c>
      <c r="E95" s="301" t="s">
        <v>73</v>
      </c>
      <c r="F95" s="246" t="s">
        <v>98</v>
      </c>
      <c r="G95" s="302">
        <f>SUM(G91:G94)</f>
        <v>70.909000000000006</v>
      </c>
      <c r="H95" s="303" t="s">
        <v>87</v>
      </c>
    </row>
    <row r="96" spans="1:8">
      <c r="A96" s="249">
        <v>4.2</v>
      </c>
      <c r="B96" s="277" t="s">
        <v>136</v>
      </c>
      <c r="C96" s="232"/>
      <c r="D96" s="280"/>
      <c r="E96" s="281"/>
      <c r="F96" s="255"/>
      <c r="G96" s="229"/>
      <c r="H96" s="294"/>
    </row>
    <row r="97" spans="1:8">
      <c r="A97" s="231"/>
      <c r="B97" s="232" t="s">
        <v>100</v>
      </c>
      <c r="C97" s="233"/>
      <c r="D97" s="295">
        <v>17</v>
      </c>
      <c r="E97" s="296" t="s">
        <v>90</v>
      </c>
      <c r="F97" s="236">
        <v>2.42</v>
      </c>
      <c r="G97" s="237">
        <f t="shared" ref="G97:G102" si="0">D97*F97</f>
        <v>41.14</v>
      </c>
      <c r="H97" s="238" t="s">
        <v>101</v>
      </c>
    </row>
    <row r="98" spans="1:8">
      <c r="A98" s="231"/>
      <c r="B98" s="232" t="s">
        <v>92</v>
      </c>
      <c r="C98" s="233"/>
      <c r="D98" s="297">
        <v>0.04</v>
      </c>
      <c r="E98" s="296" t="s">
        <v>93</v>
      </c>
      <c r="F98" s="236">
        <v>287.5</v>
      </c>
      <c r="G98" s="237">
        <f t="shared" si="0"/>
        <v>11.5</v>
      </c>
      <c r="H98" s="294"/>
    </row>
    <row r="99" spans="1:8">
      <c r="A99" s="231"/>
      <c r="B99" s="232" t="s">
        <v>94</v>
      </c>
      <c r="C99" s="233"/>
      <c r="D99" s="297">
        <v>0.05</v>
      </c>
      <c r="E99" s="296" t="s">
        <v>93</v>
      </c>
      <c r="F99" s="236">
        <v>362.5</v>
      </c>
      <c r="G99" s="237">
        <f t="shared" si="0"/>
        <v>18.125</v>
      </c>
      <c r="H99" s="294"/>
    </row>
    <row r="100" spans="1:8">
      <c r="A100" s="231"/>
      <c r="B100" s="232" t="s">
        <v>137</v>
      </c>
      <c r="C100" s="233"/>
      <c r="D100" s="297">
        <v>2.2200000000000002</v>
      </c>
      <c r="E100" s="296" t="s">
        <v>90</v>
      </c>
      <c r="F100" s="304">
        <v>22.88</v>
      </c>
      <c r="G100" s="305">
        <f t="shared" si="0"/>
        <v>50.793600000000005</v>
      </c>
      <c r="H100" s="294"/>
    </row>
    <row r="101" spans="1:8">
      <c r="A101" s="231"/>
      <c r="B101" s="232" t="s">
        <v>138</v>
      </c>
      <c r="C101" s="233"/>
      <c r="D101" s="306">
        <v>7.0000000000000007E-2</v>
      </c>
      <c r="E101" s="296" t="s">
        <v>90</v>
      </c>
      <c r="F101" s="307">
        <v>16.149999999999999</v>
      </c>
      <c r="G101" s="305">
        <f t="shared" si="0"/>
        <v>1.1305000000000001</v>
      </c>
      <c r="H101" s="294"/>
    </row>
    <row r="102" spans="1:8">
      <c r="A102" s="231"/>
      <c r="B102" s="232" t="s">
        <v>95</v>
      </c>
      <c r="C102" s="233"/>
      <c r="D102" s="295">
        <v>10</v>
      </c>
      <c r="E102" s="296" t="s">
        <v>96</v>
      </c>
      <c r="F102" s="240">
        <f>$F$10</f>
        <v>1.44E-2</v>
      </c>
      <c r="G102" s="237">
        <f t="shared" si="0"/>
        <v>0.14399999999999999</v>
      </c>
      <c r="H102" s="294"/>
    </row>
    <row r="103" spans="1:8">
      <c r="A103" s="298" t="s">
        <v>87</v>
      </c>
      <c r="B103" s="299" t="s">
        <v>87</v>
      </c>
      <c r="C103" s="243" t="s">
        <v>139</v>
      </c>
      <c r="D103" s="300">
        <v>1</v>
      </c>
      <c r="E103" s="301" t="s">
        <v>73</v>
      </c>
      <c r="F103" s="246" t="s">
        <v>98</v>
      </c>
      <c r="G103" s="302">
        <f>SUM(G97:G102)</f>
        <v>122.83310000000002</v>
      </c>
      <c r="H103" s="303" t="s">
        <v>87</v>
      </c>
    </row>
    <row r="104" spans="1:8">
      <c r="A104" s="249">
        <v>4.3</v>
      </c>
      <c r="B104" s="277" t="s">
        <v>140</v>
      </c>
      <c r="C104" s="232"/>
      <c r="D104" s="280"/>
      <c r="E104" s="281"/>
      <c r="F104" s="255"/>
      <c r="G104" s="229"/>
      <c r="H104" s="294"/>
    </row>
    <row r="105" spans="1:8">
      <c r="A105" s="231"/>
      <c r="B105" s="232" t="s">
        <v>100</v>
      </c>
      <c r="C105" s="233"/>
      <c r="D105" s="295">
        <v>17</v>
      </c>
      <c r="E105" s="296" t="s">
        <v>90</v>
      </c>
      <c r="F105" s="236">
        <v>2.42</v>
      </c>
      <c r="G105" s="237">
        <f t="shared" ref="G105:G110" si="1">D105*F105</f>
        <v>41.14</v>
      </c>
      <c r="H105" s="238" t="s">
        <v>101</v>
      </c>
    </row>
    <row r="106" spans="1:8">
      <c r="A106" s="231"/>
      <c r="B106" s="232" t="s">
        <v>92</v>
      </c>
      <c r="C106" s="233"/>
      <c r="D106" s="297">
        <v>0.04</v>
      </c>
      <c r="E106" s="296" t="s">
        <v>93</v>
      </c>
      <c r="F106" s="236">
        <v>287.5</v>
      </c>
      <c r="G106" s="237">
        <f t="shared" si="1"/>
        <v>11.5</v>
      </c>
      <c r="H106" s="294"/>
    </row>
    <row r="107" spans="1:8">
      <c r="A107" s="231"/>
      <c r="B107" s="232" t="s">
        <v>94</v>
      </c>
      <c r="C107" s="233"/>
      <c r="D107" s="297">
        <v>0.05</v>
      </c>
      <c r="E107" s="296" t="s">
        <v>93</v>
      </c>
      <c r="F107" s="236">
        <v>362.5</v>
      </c>
      <c r="G107" s="237">
        <f t="shared" si="1"/>
        <v>18.125</v>
      </c>
      <c r="H107" s="294"/>
    </row>
    <row r="108" spans="1:8">
      <c r="A108" s="231"/>
      <c r="B108" s="232" t="s">
        <v>141</v>
      </c>
      <c r="C108" s="233"/>
      <c r="D108" s="297">
        <v>4.99</v>
      </c>
      <c r="E108" s="296" t="s">
        <v>90</v>
      </c>
      <c r="F108" s="304">
        <v>21.98</v>
      </c>
      <c r="G108" s="305">
        <f t="shared" si="1"/>
        <v>109.68020000000001</v>
      </c>
      <c r="H108" s="294"/>
    </row>
    <row r="109" spans="1:8">
      <c r="A109" s="231"/>
      <c r="B109" s="232" t="s">
        <v>138</v>
      </c>
      <c r="C109" s="233"/>
      <c r="D109" s="306">
        <v>7.0000000000000007E-2</v>
      </c>
      <c r="E109" s="296" t="s">
        <v>90</v>
      </c>
      <c r="F109" s="307">
        <v>16.149999999999999</v>
      </c>
      <c r="G109" s="305">
        <f t="shared" si="1"/>
        <v>1.1305000000000001</v>
      </c>
      <c r="H109" s="294"/>
    </row>
    <row r="110" spans="1:8">
      <c r="A110" s="231"/>
      <c r="B110" s="232" t="s">
        <v>95</v>
      </c>
      <c r="C110" s="233"/>
      <c r="D110" s="295">
        <v>10</v>
      </c>
      <c r="E110" s="296" t="s">
        <v>96</v>
      </c>
      <c r="F110" s="240">
        <f>$F$10</f>
        <v>1.44E-2</v>
      </c>
      <c r="G110" s="237">
        <f t="shared" si="1"/>
        <v>0.14399999999999999</v>
      </c>
      <c r="H110" s="294"/>
    </row>
    <row r="111" spans="1:8" ht="21.75" thickBot="1">
      <c r="A111" s="308" t="s">
        <v>87</v>
      </c>
      <c r="B111" s="309" t="s">
        <v>87</v>
      </c>
      <c r="C111" s="260" t="s">
        <v>139</v>
      </c>
      <c r="D111" s="310">
        <v>1</v>
      </c>
      <c r="E111" s="311" t="s">
        <v>73</v>
      </c>
      <c r="F111" s="312" t="s">
        <v>98</v>
      </c>
      <c r="G111" s="313">
        <f>SUM(G105:G110)</f>
        <v>181.71970000000002</v>
      </c>
      <c r="H111" s="265" t="s">
        <v>87</v>
      </c>
    </row>
    <row r="112" spans="1:8">
      <c r="A112" s="314"/>
      <c r="B112" s="315"/>
      <c r="C112" s="266"/>
      <c r="D112" s="316"/>
      <c r="E112" s="317"/>
      <c r="F112" s="318"/>
      <c r="G112" s="710" t="str">
        <f>$G$37</f>
        <v xml:space="preserve"> เมษายน 2549</v>
      </c>
      <c r="H112" s="710"/>
    </row>
    <row r="113" spans="1:8" ht="21.75">
      <c r="A113" s="712" t="s">
        <v>142</v>
      </c>
      <c r="B113" s="712"/>
      <c r="C113" s="712"/>
      <c r="D113" s="712"/>
      <c r="E113" s="712"/>
      <c r="F113" s="712"/>
      <c r="G113" s="712"/>
      <c r="H113" s="712"/>
    </row>
    <row r="114" spans="1:8" s="319" customFormat="1" ht="38.25" customHeight="1" thickBot="1">
      <c r="A114" s="713" t="s">
        <v>107</v>
      </c>
      <c r="B114" s="713"/>
      <c r="C114" s="713"/>
      <c r="D114" s="713"/>
      <c r="E114" s="713"/>
      <c r="F114" s="713"/>
      <c r="G114" s="713"/>
      <c r="H114" s="713"/>
    </row>
    <row r="115" spans="1:8">
      <c r="A115" s="714" t="s">
        <v>3</v>
      </c>
      <c r="B115" s="716" t="s">
        <v>4</v>
      </c>
      <c r="C115" s="717"/>
      <c r="D115" s="720" t="s">
        <v>16</v>
      </c>
      <c r="E115" s="720" t="s">
        <v>17</v>
      </c>
      <c r="F115" s="213" t="s">
        <v>83</v>
      </c>
      <c r="G115" s="214" t="s">
        <v>84</v>
      </c>
      <c r="H115" s="722" t="s">
        <v>6</v>
      </c>
    </row>
    <row r="116" spans="1:8">
      <c r="A116" s="715"/>
      <c r="B116" s="718"/>
      <c r="C116" s="719"/>
      <c r="D116" s="721"/>
      <c r="E116" s="721"/>
      <c r="F116" s="215" t="s">
        <v>85</v>
      </c>
      <c r="G116" s="216" t="s">
        <v>85</v>
      </c>
      <c r="H116" s="723"/>
    </row>
    <row r="117" spans="1:8" s="224" customFormat="1" ht="21.75">
      <c r="A117" s="217">
        <v>5</v>
      </c>
      <c r="B117" s="218" t="s">
        <v>143</v>
      </c>
      <c r="C117" s="270"/>
      <c r="D117" s="290"/>
      <c r="E117" s="291"/>
      <c r="F117" s="292"/>
      <c r="G117" s="222"/>
      <c r="H117" s="293"/>
    </row>
    <row r="118" spans="1:8">
      <c r="A118" s="249">
        <v>5.0999999999999996</v>
      </c>
      <c r="B118" s="277" t="s">
        <v>144</v>
      </c>
      <c r="C118" s="232"/>
      <c r="D118" s="280"/>
      <c r="E118" s="281"/>
      <c r="F118" s="255"/>
      <c r="G118" s="229"/>
      <c r="H118" s="294"/>
    </row>
    <row r="119" spans="1:8">
      <c r="A119" s="231"/>
      <c r="B119" s="232" t="s">
        <v>145</v>
      </c>
      <c r="C119" s="233"/>
      <c r="D119" s="306">
        <v>3.36</v>
      </c>
      <c r="E119" s="296" t="s">
        <v>90</v>
      </c>
      <c r="F119" s="236">
        <v>2.08</v>
      </c>
      <c r="G119" s="305">
        <f t="shared" ref="G119:G126" si="2">D119*F119</f>
        <v>6.9888000000000003</v>
      </c>
      <c r="H119" s="238" t="s">
        <v>87</v>
      </c>
    </row>
    <row r="120" spans="1:8">
      <c r="A120" s="231"/>
      <c r="B120" s="232" t="s">
        <v>92</v>
      </c>
      <c r="C120" s="233"/>
      <c r="D120" s="297">
        <v>0.01</v>
      </c>
      <c r="E120" s="296" t="s">
        <v>93</v>
      </c>
      <c r="F120" s="236">
        <v>287.5</v>
      </c>
      <c r="G120" s="305">
        <f t="shared" si="2"/>
        <v>2.875</v>
      </c>
      <c r="H120" s="294"/>
    </row>
    <row r="121" spans="1:8">
      <c r="A121" s="231"/>
      <c r="B121" s="232" t="s">
        <v>94</v>
      </c>
      <c r="C121" s="233"/>
      <c r="D121" s="297">
        <v>0.02</v>
      </c>
      <c r="E121" s="296" t="s">
        <v>93</v>
      </c>
      <c r="F121" s="236">
        <v>362.5</v>
      </c>
      <c r="G121" s="305">
        <f t="shared" si="2"/>
        <v>7.25</v>
      </c>
      <c r="H121" s="294"/>
    </row>
    <row r="122" spans="1:8">
      <c r="A122" s="231"/>
      <c r="B122" s="232" t="s">
        <v>95</v>
      </c>
      <c r="C122" s="233"/>
      <c r="D122" s="306">
        <v>1.8</v>
      </c>
      <c r="E122" s="296" t="s">
        <v>96</v>
      </c>
      <c r="F122" s="240">
        <v>1.44E-2</v>
      </c>
      <c r="G122" s="305">
        <f t="shared" si="2"/>
        <v>2.5919999999999999E-2</v>
      </c>
      <c r="H122" s="294"/>
    </row>
    <row r="123" spans="1:8">
      <c r="A123" s="231"/>
      <c r="B123" s="232" t="s">
        <v>146</v>
      </c>
      <c r="C123" s="233"/>
      <c r="D123" s="297">
        <v>0.25</v>
      </c>
      <c r="E123" s="296" t="s">
        <v>73</v>
      </c>
      <c r="F123" s="320">
        <v>448</v>
      </c>
      <c r="G123" s="305">
        <f t="shared" si="2"/>
        <v>112</v>
      </c>
      <c r="H123" s="294"/>
    </row>
    <row r="124" spans="1:8">
      <c r="A124" s="231"/>
      <c r="B124" s="232" t="s">
        <v>137</v>
      </c>
      <c r="C124" s="233"/>
      <c r="D124" s="297">
        <v>0.56000000000000005</v>
      </c>
      <c r="E124" s="296" t="s">
        <v>90</v>
      </c>
      <c r="F124" s="304">
        <v>22.88</v>
      </c>
      <c r="G124" s="305">
        <f t="shared" si="2"/>
        <v>12.812800000000001</v>
      </c>
      <c r="H124" s="294"/>
    </row>
    <row r="125" spans="1:8">
      <c r="A125" s="231"/>
      <c r="B125" s="232" t="s">
        <v>141</v>
      </c>
      <c r="C125" s="233"/>
      <c r="D125" s="297">
        <v>2</v>
      </c>
      <c r="E125" s="296" t="s">
        <v>90</v>
      </c>
      <c r="F125" s="304">
        <v>21.98</v>
      </c>
      <c r="G125" s="305">
        <f t="shared" si="2"/>
        <v>43.96</v>
      </c>
      <c r="H125" s="294"/>
    </row>
    <row r="126" spans="1:8">
      <c r="A126" s="231"/>
      <c r="B126" s="232" t="s">
        <v>138</v>
      </c>
      <c r="C126" s="233"/>
      <c r="D126" s="306">
        <v>7.0000000000000007E-2</v>
      </c>
      <c r="E126" s="296" t="s">
        <v>90</v>
      </c>
      <c r="F126" s="307">
        <v>16.149999999999999</v>
      </c>
      <c r="G126" s="305">
        <f t="shared" si="2"/>
        <v>1.1305000000000001</v>
      </c>
      <c r="H126" s="294"/>
    </row>
    <row r="127" spans="1:8">
      <c r="A127" s="298" t="s">
        <v>87</v>
      </c>
      <c r="B127" s="299" t="s">
        <v>87</v>
      </c>
      <c r="C127" s="243" t="s">
        <v>147</v>
      </c>
      <c r="D127" s="300">
        <v>1</v>
      </c>
      <c r="E127" s="301" t="s">
        <v>148</v>
      </c>
      <c r="F127" s="246" t="s">
        <v>98</v>
      </c>
      <c r="G127" s="302">
        <f>SUM(G119:G126)</f>
        <v>187.04302000000004</v>
      </c>
      <c r="H127" s="257" t="s">
        <v>99</v>
      </c>
    </row>
    <row r="128" spans="1:8" s="224" customFormat="1" ht="21.75">
      <c r="A128" s="217">
        <v>6</v>
      </c>
      <c r="B128" s="218" t="s">
        <v>149</v>
      </c>
      <c r="C128" s="270"/>
      <c r="D128" s="290"/>
      <c r="E128" s="291"/>
      <c r="F128" s="292"/>
      <c r="G128" s="321"/>
      <c r="H128" s="223"/>
    </row>
    <row r="129" spans="1:8">
      <c r="A129" s="225">
        <v>6.1</v>
      </c>
      <c r="B129" s="277" t="s">
        <v>150</v>
      </c>
      <c r="C129" s="232"/>
      <c r="D129" s="295"/>
      <c r="E129" s="296"/>
      <c r="F129" s="255"/>
      <c r="G129" s="322"/>
      <c r="H129" s="323"/>
    </row>
    <row r="130" spans="1:8">
      <c r="A130" s="324"/>
      <c r="B130" s="232" t="s">
        <v>151</v>
      </c>
      <c r="C130" s="233"/>
      <c r="D130" s="306">
        <v>5.24</v>
      </c>
      <c r="E130" s="296" t="s">
        <v>96</v>
      </c>
      <c r="F130" s="320">
        <v>30</v>
      </c>
      <c r="G130" s="325">
        <f>D130*F130</f>
        <v>157.20000000000002</v>
      </c>
      <c r="H130" s="323"/>
    </row>
    <row r="131" spans="1:8">
      <c r="A131" s="298"/>
      <c r="B131" s="299"/>
      <c r="C131" s="243" t="s">
        <v>152</v>
      </c>
      <c r="D131" s="300">
        <v>1</v>
      </c>
      <c r="E131" s="301" t="s">
        <v>93</v>
      </c>
      <c r="F131" s="246" t="s">
        <v>98</v>
      </c>
      <c r="G131" s="326">
        <f>SUM(G130)</f>
        <v>157.20000000000002</v>
      </c>
      <c r="H131" s="248" t="s">
        <v>99</v>
      </c>
    </row>
    <row r="132" spans="1:8" s="224" customFormat="1" ht="21.75">
      <c r="A132" s="217">
        <v>7</v>
      </c>
      <c r="B132" s="218" t="s">
        <v>153</v>
      </c>
      <c r="C132" s="270"/>
      <c r="D132" s="290"/>
      <c r="E132" s="291"/>
      <c r="F132" s="292"/>
      <c r="G132" s="321"/>
      <c r="H132" s="223"/>
    </row>
    <row r="133" spans="1:8">
      <c r="A133" s="225">
        <v>7.1</v>
      </c>
      <c r="B133" s="277" t="s">
        <v>154</v>
      </c>
      <c r="C133" s="232"/>
      <c r="D133" s="295"/>
      <c r="E133" s="296"/>
      <c r="F133" s="255"/>
      <c r="G133" s="322"/>
      <c r="H133" s="323"/>
    </row>
    <row r="134" spans="1:8">
      <c r="A134" s="324"/>
      <c r="B134" s="232" t="s">
        <v>155</v>
      </c>
      <c r="C134" s="233"/>
      <c r="D134" s="306">
        <f>1*50%</f>
        <v>0.5</v>
      </c>
      <c r="E134" s="296" t="s">
        <v>156</v>
      </c>
      <c r="F134" s="320">
        <v>475</v>
      </c>
      <c r="G134" s="325">
        <f>D134*F134</f>
        <v>237.5</v>
      </c>
      <c r="H134" s="323"/>
    </row>
    <row r="135" spans="1:8">
      <c r="A135" s="327"/>
      <c r="B135" s="232" t="s">
        <v>157</v>
      </c>
      <c r="C135" s="233"/>
      <c r="D135" s="306">
        <f>D134*30%</f>
        <v>0.15</v>
      </c>
      <c r="E135" s="296" t="s">
        <v>156</v>
      </c>
      <c r="F135" s="320">
        <v>410</v>
      </c>
      <c r="G135" s="325">
        <f>D135*F135</f>
        <v>61.5</v>
      </c>
      <c r="H135" s="328"/>
    </row>
    <row r="136" spans="1:8">
      <c r="A136" s="327"/>
      <c r="B136" s="232" t="s">
        <v>158</v>
      </c>
      <c r="C136" s="233"/>
      <c r="D136" s="306">
        <f>D134*25%</f>
        <v>0.125</v>
      </c>
      <c r="E136" s="296" t="s">
        <v>90</v>
      </c>
      <c r="F136" s="329">
        <v>12.92</v>
      </c>
      <c r="G136" s="325">
        <f>D136*F136</f>
        <v>1.615</v>
      </c>
      <c r="H136" s="328"/>
    </row>
    <row r="137" spans="1:8">
      <c r="A137" s="298"/>
      <c r="B137" s="299"/>
      <c r="C137" s="243" t="s">
        <v>159</v>
      </c>
      <c r="D137" s="300">
        <v>1</v>
      </c>
      <c r="E137" s="301" t="s">
        <v>73</v>
      </c>
      <c r="F137" s="246" t="s">
        <v>98</v>
      </c>
      <c r="G137" s="326">
        <f>SUM(G134:G136)</f>
        <v>300.61500000000001</v>
      </c>
      <c r="H137" s="248" t="s">
        <v>99</v>
      </c>
    </row>
    <row r="138" spans="1:8">
      <c r="A138" s="225">
        <v>7.2</v>
      </c>
      <c r="B138" s="277" t="s">
        <v>160</v>
      </c>
      <c r="C138" s="232"/>
      <c r="D138" s="295"/>
      <c r="E138" s="296"/>
      <c r="F138" s="255"/>
      <c r="G138" s="322"/>
      <c r="H138" s="323"/>
    </row>
    <row r="139" spans="1:8">
      <c r="A139" s="324"/>
      <c r="B139" s="232" t="s">
        <v>155</v>
      </c>
      <c r="C139" s="233"/>
      <c r="D139" s="306">
        <f>1*60%</f>
        <v>0.6</v>
      </c>
      <c r="E139" s="296" t="s">
        <v>156</v>
      </c>
      <c r="F139" s="320">
        <v>475</v>
      </c>
      <c r="G139" s="325">
        <f>D139*F139</f>
        <v>285</v>
      </c>
      <c r="H139" s="323"/>
    </row>
    <row r="140" spans="1:8">
      <c r="A140" s="327"/>
      <c r="B140" s="232" t="s">
        <v>157</v>
      </c>
      <c r="C140" s="233"/>
      <c r="D140" s="306">
        <f>D139*30%</f>
        <v>0.18</v>
      </c>
      <c r="E140" s="296" t="s">
        <v>156</v>
      </c>
      <c r="F140" s="320">
        <v>410</v>
      </c>
      <c r="G140" s="325">
        <f>D140*F140</f>
        <v>73.8</v>
      </c>
      <c r="H140" s="328"/>
    </row>
    <row r="141" spans="1:8">
      <c r="A141" s="327"/>
      <c r="B141" s="232" t="s">
        <v>158</v>
      </c>
      <c r="C141" s="233"/>
      <c r="D141" s="306">
        <f>D139*25%</f>
        <v>0.15</v>
      </c>
      <c r="E141" s="296" t="s">
        <v>90</v>
      </c>
      <c r="F141" s="329">
        <v>12.92</v>
      </c>
      <c r="G141" s="325">
        <f>D141*F141</f>
        <v>1.9379999999999999</v>
      </c>
      <c r="H141" s="328"/>
    </row>
    <row r="142" spans="1:8">
      <c r="A142" s="298"/>
      <c r="B142" s="299"/>
      <c r="C142" s="243" t="s">
        <v>161</v>
      </c>
      <c r="D142" s="300">
        <v>1</v>
      </c>
      <c r="E142" s="301" t="s">
        <v>73</v>
      </c>
      <c r="F142" s="246" t="s">
        <v>98</v>
      </c>
      <c r="G142" s="326">
        <f>SUM(G139:G141)</f>
        <v>360.738</v>
      </c>
      <c r="H142" s="248" t="s">
        <v>99</v>
      </c>
    </row>
    <row r="143" spans="1:8">
      <c r="A143" s="225">
        <v>7.3</v>
      </c>
      <c r="B143" s="277" t="s">
        <v>162</v>
      </c>
      <c r="C143" s="232"/>
      <c r="D143" s="295"/>
      <c r="E143" s="296"/>
      <c r="F143" s="255"/>
      <c r="G143" s="322"/>
      <c r="H143" s="323"/>
    </row>
    <row r="144" spans="1:8">
      <c r="A144" s="324"/>
      <c r="B144" s="232" t="s">
        <v>155</v>
      </c>
      <c r="C144" s="233"/>
      <c r="D144" s="306">
        <f>1*80%</f>
        <v>0.8</v>
      </c>
      <c r="E144" s="296" t="s">
        <v>156</v>
      </c>
      <c r="F144" s="320">
        <v>475</v>
      </c>
      <c r="G144" s="325">
        <f>D144*F144</f>
        <v>380</v>
      </c>
      <c r="H144" s="323"/>
    </row>
    <row r="145" spans="1:8">
      <c r="A145" s="327"/>
      <c r="B145" s="232" t="s">
        <v>157</v>
      </c>
      <c r="C145" s="233"/>
      <c r="D145" s="306">
        <f>D144*30%</f>
        <v>0.24</v>
      </c>
      <c r="E145" s="296" t="s">
        <v>156</v>
      </c>
      <c r="F145" s="320">
        <v>410</v>
      </c>
      <c r="G145" s="325">
        <f>D145*F145</f>
        <v>98.399999999999991</v>
      </c>
      <c r="H145" s="328"/>
    </row>
    <row r="146" spans="1:8">
      <c r="A146" s="327"/>
      <c r="B146" s="232" t="s">
        <v>158</v>
      </c>
      <c r="C146" s="233"/>
      <c r="D146" s="306">
        <f>D144*25%</f>
        <v>0.2</v>
      </c>
      <c r="E146" s="296" t="s">
        <v>90</v>
      </c>
      <c r="F146" s="329">
        <v>12.92</v>
      </c>
      <c r="G146" s="325">
        <f>D146*F146</f>
        <v>2.5840000000000001</v>
      </c>
      <c r="H146" s="328"/>
    </row>
    <row r="147" spans="1:8">
      <c r="A147" s="324"/>
      <c r="B147" s="330"/>
      <c r="C147" s="232" t="s">
        <v>163</v>
      </c>
      <c r="D147" s="295">
        <v>1</v>
      </c>
      <c r="E147" s="296" t="s">
        <v>73</v>
      </c>
      <c r="F147" s="255" t="s">
        <v>98</v>
      </c>
      <c r="G147" s="331">
        <f>SUM(G144:G146)</f>
        <v>480.98399999999998</v>
      </c>
      <c r="H147" s="257" t="s">
        <v>99</v>
      </c>
    </row>
    <row r="148" spans="1:8" ht="21.75" thickBot="1">
      <c r="A148" s="308"/>
      <c r="B148" s="309"/>
      <c r="C148" s="260"/>
      <c r="D148" s="310"/>
      <c r="E148" s="311"/>
      <c r="F148" s="312"/>
      <c r="G148" s="332"/>
      <c r="H148" s="265"/>
    </row>
    <row r="149" spans="1:8">
      <c r="A149" s="314"/>
      <c r="B149" s="315"/>
      <c r="C149" s="266"/>
      <c r="D149" s="316"/>
      <c r="E149" s="317"/>
      <c r="F149" s="318"/>
      <c r="G149" s="710" t="str">
        <f>$G$37</f>
        <v xml:space="preserve"> เมษายน 2549</v>
      </c>
      <c r="H149" s="710"/>
    </row>
    <row r="150" spans="1:8" ht="21.75">
      <c r="A150" s="712" t="s">
        <v>164</v>
      </c>
      <c r="B150" s="712"/>
      <c r="C150" s="712"/>
      <c r="D150" s="712"/>
      <c r="E150" s="712"/>
      <c r="F150" s="712"/>
      <c r="G150" s="712"/>
      <c r="H150" s="712"/>
    </row>
    <row r="151" spans="1:8" ht="38.25" customHeight="1" thickBot="1">
      <c r="A151" s="713" t="s">
        <v>107</v>
      </c>
      <c r="B151" s="713"/>
      <c r="C151" s="713"/>
      <c r="D151" s="713"/>
      <c r="E151" s="713"/>
      <c r="F151" s="713"/>
      <c r="G151" s="713"/>
      <c r="H151" s="713"/>
    </row>
    <row r="152" spans="1:8">
      <c r="A152" s="714" t="s">
        <v>3</v>
      </c>
      <c r="B152" s="716" t="s">
        <v>4</v>
      </c>
      <c r="C152" s="717"/>
      <c r="D152" s="720" t="s">
        <v>16</v>
      </c>
      <c r="E152" s="720" t="s">
        <v>17</v>
      </c>
      <c r="F152" s="213" t="s">
        <v>83</v>
      </c>
      <c r="G152" s="214" t="s">
        <v>84</v>
      </c>
      <c r="H152" s="722" t="s">
        <v>6</v>
      </c>
    </row>
    <row r="153" spans="1:8">
      <c r="A153" s="715"/>
      <c r="B153" s="718"/>
      <c r="C153" s="719"/>
      <c r="D153" s="721"/>
      <c r="E153" s="721"/>
      <c r="F153" s="215" t="s">
        <v>85</v>
      </c>
      <c r="G153" s="216" t="s">
        <v>85</v>
      </c>
      <c r="H153" s="723"/>
    </row>
    <row r="154" spans="1:8" s="224" customFormat="1" ht="21.75">
      <c r="A154" s="333">
        <v>8</v>
      </c>
      <c r="B154" s="334" t="s">
        <v>165</v>
      </c>
      <c r="C154" s="335"/>
      <c r="D154" s="336"/>
      <c r="E154" s="336"/>
      <c r="F154" s="337"/>
      <c r="G154" s="338" t="s">
        <v>87</v>
      </c>
      <c r="H154" s="278" t="s">
        <v>166</v>
      </c>
    </row>
    <row r="155" spans="1:8">
      <c r="A155" s="249">
        <v>8.1</v>
      </c>
      <c r="B155" s="226" t="s">
        <v>167</v>
      </c>
      <c r="C155" s="339"/>
      <c r="D155" s="250"/>
      <c r="E155" s="250"/>
      <c r="F155" s="251"/>
      <c r="G155" s="252" t="s">
        <v>87</v>
      </c>
      <c r="H155" s="278" t="s">
        <v>168</v>
      </c>
    </row>
    <row r="156" spans="1:8">
      <c r="A156" s="231"/>
      <c r="B156" s="232" t="s">
        <v>169</v>
      </c>
      <c r="C156" s="227"/>
      <c r="D156" s="234">
        <v>138</v>
      </c>
      <c r="E156" s="235" t="s">
        <v>170</v>
      </c>
      <c r="F156" s="236">
        <v>0.65</v>
      </c>
      <c r="G156" s="305">
        <f>D156*F156</f>
        <v>89.7</v>
      </c>
      <c r="H156" s="230"/>
    </row>
    <row r="157" spans="1:8">
      <c r="A157" s="231"/>
      <c r="B157" s="232" t="s">
        <v>145</v>
      </c>
      <c r="C157" s="233"/>
      <c r="D157" s="239">
        <v>16.010000000000002</v>
      </c>
      <c r="E157" s="235" t="s">
        <v>90</v>
      </c>
      <c r="F157" s="236">
        <v>2.08</v>
      </c>
      <c r="G157" s="305">
        <f>D157*F157</f>
        <v>33.300800000000002</v>
      </c>
      <c r="H157" s="283" t="s">
        <v>87</v>
      </c>
    </row>
    <row r="158" spans="1:8">
      <c r="A158" s="231"/>
      <c r="B158" s="232" t="s">
        <v>171</v>
      </c>
      <c r="C158" s="233"/>
      <c r="D158" s="239">
        <v>10.29</v>
      </c>
      <c r="E158" s="235" t="s">
        <v>90</v>
      </c>
      <c r="F158" s="236">
        <v>2</v>
      </c>
      <c r="G158" s="305">
        <f>D158*F158</f>
        <v>20.58</v>
      </c>
      <c r="H158" s="230"/>
    </row>
    <row r="159" spans="1:8">
      <c r="A159" s="231"/>
      <c r="B159" s="232" t="s">
        <v>92</v>
      </c>
      <c r="C159" s="233"/>
      <c r="D159" s="239">
        <v>0.05</v>
      </c>
      <c r="E159" s="235" t="s">
        <v>93</v>
      </c>
      <c r="F159" s="236">
        <v>287.5</v>
      </c>
      <c r="G159" s="305">
        <f>D159*F159</f>
        <v>14.375</v>
      </c>
      <c r="H159" s="230"/>
    </row>
    <row r="160" spans="1:8">
      <c r="A160" s="231"/>
      <c r="B160" s="232" t="s">
        <v>95</v>
      </c>
      <c r="C160" s="233"/>
      <c r="D160" s="234">
        <v>10</v>
      </c>
      <c r="E160" s="235" t="s">
        <v>96</v>
      </c>
      <c r="F160" s="240">
        <v>1.44E-2</v>
      </c>
      <c r="G160" s="305">
        <f>D160*F160</f>
        <v>0.14399999999999999</v>
      </c>
      <c r="H160" s="230"/>
    </row>
    <row r="161" spans="1:8">
      <c r="A161" s="241"/>
      <c r="B161" s="242"/>
      <c r="C161" s="243" t="s">
        <v>172</v>
      </c>
      <c r="D161" s="244">
        <v>1</v>
      </c>
      <c r="E161" s="245" t="s">
        <v>73</v>
      </c>
      <c r="F161" s="246" t="s">
        <v>98</v>
      </c>
      <c r="G161" s="247">
        <f>SUM(G156:G160)</f>
        <v>158.09980000000002</v>
      </c>
      <c r="H161" s="248" t="s">
        <v>99</v>
      </c>
    </row>
    <row r="162" spans="1:8">
      <c r="A162" s="249">
        <v>8.1999999999999993</v>
      </c>
      <c r="B162" s="226" t="s">
        <v>173</v>
      </c>
      <c r="C162" s="340"/>
      <c r="D162" s="250"/>
      <c r="E162" s="250"/>
      <c r="F162" s="251"/>
      <c r="G162" s="252" t="s">
        <v>87</v>
      </c>
      <c r="H162" s="230"/>
    </row>
    <row r="163" spans="1:8">
      <c r="A163" s="231"/>
      <c r="B163" s="232" t="s">
        <v>169</v>
      </c>
      <c r="C163" s="233"/>
      <c r="D163" s="234">
        <v>276</v>
      </c>
      <c r="E163" s="235" t="s">
        <v>170</v>
      </c>
      <c r="F163" s="236">
        <v>0.65</v>
      </c>
      <c r="G163" s="305">
        <f>D163*F163</f>
        <v>179.4</v>
      </c>
      <c r="H163" s="230"/>
    </row>
    <row r="164" spans="1:8">
      <c r="A164" s="231"/>
      <c r="B164" s="232" t="s">
        <v>145</v>
      </c>
      <c r="C164" s="233"/>
      <c r="D164" s="239">
        <v>34</v>
      </c>
      <c r="E164" s="235" t="s">
        <v>90</v>
      </c>
      <c r="F164" s="236">
        <v>2.08</v>
      </c>
      <c r="G164" s="305">
        <f>D164*F164</f>
        <v>70.72</v>
      </c>
      <c r="H164" s="283" t="s">
        <v>87</v>
      </c>
    </row>
    <row r="165" spans="1:8">
      <c r="A165" s="231"/>
      <c r="B165" s="232" t="s">
        <v>171</v>
      </c>
      <c r="C165" s="233"/>
      <c r="D165" s="239">
        <v>20.59</v>
      </c>
      <c r="E165" s="235" t="s">
        <v>90</v>
      </c>
      <c r="F165" s="236">
        <v>2</v>
      </c>
      <c r="G165" s="305">
        <f>D165*F165</f>
        <v>41.18</v>
      </c>
      <c r="H165" s="230"/>
    </row>
    <row r="166" spans="1:8">
      <c r="A166" s="231"/>
      <c r="B166" s="232" t="s">
        <v>92</v>
      </c>
      <c r="C166" s="233"/>
      <c r="D166" s="239">
        <v>0.12</v>
      </c>
      <c r="E166" s="235" t="s">
        <v>93</v>
      </c>
      <c r="F166" s="236">
        <v>287.5</v>
      </c>
      <c r="G166" s="305">
        <f>D166*F166</f>
        <v>34.5</v>
      </c>
      <c r="H166" s="230"/>
    </row>
    <row r="167" spans="1:8">
      <c r="A167" s="231"/>
      <c r="B167" s="232" t="s">
        <v>95</v>
      </c>
      <c r="C167" s="233"/>
      <c r="D167" s="234">
        <v>20</v>
      </c>
      <c r="E167" s="235" t="s">
        <v>96</v>
      </c>
      <c r="F167" s="240">
        <v>1.44E-2</v>
      </c>
      <c r="G167" s="305">
        <f>D167*F167</f>
        <v>0.28799999999999998</v>
      </c>
      <c r="H167" s="230"/>
    </row>
    <row r="168" spans="1:8">
      <c r="A168" s="241"/>
      <c r="B168" s="242"/>
      <c r="C168" s="243" t="s">
        <v>172</v>
      </c>
      <c r="D168" s="244">
        <v>1</v>
      </c>
      <c r="E168" s="245" t="s">
        <v>73</v>
      </c>
      <c r="F168" s="246" t="s">
        <v>98</v>
      </c>
      <c r="G168" s="247">
        <f>SUM(G163:G167)</f>
        <v>326.08800000000002</v>
      </c>
      <c r="H168" s="248" t="s">
        <v>99</v>
      </c>
    </row>
    <row r="169" spans="1:8">
      <c r="A169" s="249">
        <v>8.3000000000000007</v>
      </c>
      <c r="B169" s="226" t="s">
        <v>174</v>
      </c>
      <c r="C169" s="340"/>
      <c r="D169" s="250"/>
      <c r="E169" s="250"/>
      <c r="F169" s="251"/>
      <c r="G169" s="252" t="s">
        <v>87</v>
      </c>
      <c r="H169" s="230"/>
    </row>
    <row r="170" spans="1:8">
      <c r="A170" s="231"/>
      <c r="B170" s="232" t="s">
        <v>175</v>
      </c>
      <c r="C170" s="233"/>
      <c r="D170" s="234">
        <v>139.69999999999999</v>
      </c>
      <c r="E170" s="235" t="s">
        <v>170</v>
      </c>
      <c r="F170" s="236">
        <v>0.7</v>
      </c>
      <c r="G170" s="305">
        <f>D170*F170</f>
        <v>97.789999999999992</v>
      </c>
      <c r="H170" s="230"/>
    </row>
    <row r="171" spans="1:8">
      <c r="A171" s="231"/>
      <c r="B171" s="232" t="s">
        <v>145</v>
      </c>
      <c r="C171" s="233"/>
      <c r="D171" s="239">
        <v>16</v>
      </c>
      <c r="E171" s="235" t="s">
        <v>90</v>
      </c>
      <c r="F171" s="236">
        <v>2.08</v>
      </c>
      <c r="G171" s="305">
        <f>D171*F171</f>
        <v>33.28</v>
      </c>
      <c r="H171" s="283" t="s">
        <v>87</v>
      </c>
    </row>
    <row r="172" spans="1:8">
      <c r="A172" s="231"/>
      <c r="B172" s="232" t="s">
        <v>171</v>
      </c>
      <c r="C172" s="233"/>
      <c r="D172" s="239">
        <v>10.29</v>
      </c>
      <c r="E172" s="235" t="s">
        <v>90</v>
      </c>
      <c r="F172" s="236">
        <v>2</v>
      </c>
      <c r="G172" s="305">
        <f>D172*F172</f>
        <v>20.58</v>
      </c>
      <c r="H172" s="230"/>
    </row>
    <row r="173" spans="1:8">
      <c r="A173" s="231"/>
      <c r="B173" s="232" t="s">
        <v>92</v>
      </c>
      <c r="C173" s="233"/>
      <c r="D173" s="239">
        <v>0.05</v>
      </c>
      <c r="E173" s="235" t="s">
        <v>93</v>
      </c>
      <c r="F173" s="236">
        <v>287.5</v>
      </c>
      <c r="G173" s="305">
        <f>D173*F173</f>
        <v>14.375</v>
      </c>
      <c r="H173" s="230"/>
    </row>
    <row r="174" spans="1:8">
      <c r="A174" s="231"/>
      <c r="B174" s="232" t="s">
        <v>95</v>
      </c>
      <c r="C174" s="233"/>
      <c r="D174" s="234">
        <v>10</v>
      </c>
      <c r="E174" s="235" t="s">
        <v>96</v>
      </c>
      <c r="F174" s="240">
        <v>1.44E-2</v>
      </c>
      <c r="G174" s="305">
        <f>D174*F174</f>
        <v>0.14399999999999999</v>
      </c>
      <c r="H174" s="230"/>
    </row>
    <row r="175" spans="1:8">
      <c r="A175" s="241"/>
      <c r="B175" s="242"/>
      <c r="C175" s="243" t="s">
        <v>176</v>
      </c>
      <c r="D175" s="244">
        <v>1</v>
      </c>
      <c r="E175" s="245" t="s">
        <v>73</v>
      </c>
      <c r="F175" s="246" t="s">
        <v>98</v>
      </c>
      <c r="G175" s="247">
        <f>SUM(G170:G174)</f>
        <v>166.16899999999998</v>
      </c>
      <c r="H175" s="248" t="s">
        <v>99</v>
      </c>
    </row>
    <row r="176" spans="1:8">
      <c r="A176" s="249">
        <v>8.4</v>
      </c>
      <c r="B176" s="341" t="s">
        <v>177</v>
      </c>
      <c r="C176" s="340"/>
      <c r="D176" s="250"/>
      <c r="E176" s="250"/>
      <c r="F176" s="251"/>
      <c r="G176" s="252" t="s">
        <v>87</v>
      </c>
      <c r="H176" s="253"/>
    </row>
    <row r="177" spans="1:8">
      <c r="A177" s="231"/>
      <c r="B177" s="232" t="s">
        <v>175</v>
      </c>
      <c r="C177" s="233"/>
      <c r="D177" s="234">
        <v>279.39999999999998</v>
      </c>
      <c r="E177" s="235" t="s">
        <v>170</v>
      </c>
      <c r="F177" s="236">
        <v>0.7</v>
      </c>
      <c r="G177" s="305">
        <f>D177*F177</f>
        <v>195.57999999999998</v>
      </c>
      <c r="H177" s="230"/>
    </row>
    <row r="178" spans="1:8">
      <c r="A178" s="231"/>
      <c r="B178" s="232" t="s">
        <v>145</v>
      </c>
      <c r="C178" s="233"/>
      <c r="D178" s="239">
        <v>34</v>
      </c>
      <c r="E178" s="235" t="s">
        <v>90</v>
      </c>
      <c r="F178" s="236">
        <v>2.08</v>
      </c>
      <c r="G178" s="305">
        <f>D178*F178</f>
        <v>70.72</v>
      </c>
      <c r="H178" s="283" t="s">
        <v>87</v>
      </c>
    </row>
    <row r="179" spans="1:8">
      <c r="A179" s="231"/>
      <c r="B179" s="232" t="s">
        <v>171</v>
      </c>
      <c r="C179" s="233"/>
      <c r="D179" s="239">
        <v>20.59</v>
      </c>
      <c r="E179" s="235" t="s">
        <v>90</v>
      </c>
      <c r="F179" s="236">
        <v>2</v>
      </c>
      <c r="G179" s="305">
        <f>D179*F179</f>
        <v>41.18</v>
      </c>
      <c r="H179" s="230"/>
    </row>
    <row r="180" spans="1:8">
      <c r="A180" s="231"/>
      <c r="B180" s="232" t="s">
        <v>92</v>
      </c>
      <c r="C180" s="233"/>
      <c r="D180" s="239">
        <v>0.12</v>
      </c>
      <c r="E180" s="235" t="s">
        <v>93</v>
      </c>
      <c r="F180" s="236">
        <v>287.5</v>
      </c>
      <c r="G180" s="305">
        <f>D180*F180</f>
        <v>34.5</v>
      </c>
      <c r="H180" s="230"/>
    </row>
    <row r="181" spans="1:8">
      <c r="A181" s="231"/>
      <c r="B181" s="232" t="s">
        <v>95</v>
      </c>
      <c r="C181" s="233"/>
      <c r="D181" s="234">
        <v>20</v>
      </c>
      <c r="E181" s="235" t="s">
        <v>96</v>
      </c>
      <c r="F181" s="240">
        <v>1.44E-2</v>
      </c>
      <c r="G181" s="305">
        <f>D181*F181</f>
        <v>0.28799999999999998</v>
      </c>
      <c r="H181" s="230"/>
    </row>
    <row r="182" spans="1:8">
      <c r="A182" s="241"/>
      <c r="B182" s="242"/>
      <c r="C182" s="243" t="s">
        <v>178</v>
      </c>
      <c r="D182" s="244">
        <v>1</v>
      </c>
      <c r="E182" s="245" t="s">
        <v>73</v>
      </c>
      <c r="F182" s="246" t="s">
        <v>98</v>
      </c>
      <c r="G182" s="247">
        <f>SUM(G177:G181)</f>
        <v>342.26799999999997</v>
      </c>
      <c r="H182" s="248" t="s">
        <v>99</v>
      </c>
    </row>
    <row r="183" spans="1:8">
      <c r="A183" s="342"/>
      <c r="B183" s="343"/>
      <c r="C183" s="233" t="s">
        <v>87</v>
      </c>
      <c r="D183" s="344" t="s">
        <v>87</v>
      </c>
      <c r="E183" s="345" t="s">
        <v>87</v>
      </c>
      <c r="F183" s="251"/>
      <c r="G183" s="252" t="s">
        <v>87</v>
      </c>
      <c r="H183" s="253"/>
    </row>
    <row r="184" spans="1:8">
      <c r="A184" s="231"/>
      <c r="B184" s="254"/>
      <c r="C184" s="232" t="s">
        <v>87</v>
      </c>
      <c r="D184" s="239" t="s">
        <v>87</v>
      </c>
      <c r="E184" s="235" t="s">
        <v>87</v>
      </c>
      <c r="F184" s="228"/>
      <c r="G184" s="229" t="s">
        <v>87</v>
      </c>
      <c r="H184" s="230"/>
    </row>
    <row r="185" spans="1:8" ht="21.75" thickBot="1">
      <c r="A185" s="258"/>
      <c r="B185" s="259"/>
      <c r="C185" s="260" t="s">
        <v>87</v>
      </c>
      <c r="D185" s="261" t="s">
        <v>87</v>
      </c>
      <c r="E185" s="346" t="s">
        <v>87</v>
      </c>
      <c r="F185" s="312" t="s">
        <v>87</v>
      </c>
      <c r="G185" s="347" t="s">
        <v>87</v>
      </c>
      <c r="H185" s="348" t="s">
        <v>87</v>
      </c>
    </row>
    <row r="186" spans="1:8">
      <c r="A186" s="266"/>
      <c r="B186" s="266"/>
      <c r="C186" s="266"/>
      <c r="D186" s="267"/>
      <c r="E186" s="349"/>
      <c r="F186" s="318"/>
      <c r="G186" s="710" t="str">
        <f>$G$37</f>
        <v xml:space="preserve"> เมษายน 2549</v>
      </c>
      <c r="H186" s="710"/>
    </row>
    <row r="187" spans="1:8" ht="21.75">
      <c r="A187" s="712" t="s">
        <v>179</v>
      </c>
      <c r="B187" s="712"/>
      <c r="C187" s="712"/>
      <c r="D187" s="712"/>
      <c r="E187" s="712"/>
      <c r="F187" s="712"/>
      <c r="G187" s="712"/>
      <c r="H187" s="712"/>
    </row>
    <row r="188" spans="1:8" ht="38.25" customHeight="1" thickBot="1">
      <c r="A188" s="713" t="s">
        <v>107</v>
      </c>
      <c r="B188" s="713"/>
      <c r="C188" s="713"/>
      <c r="D188" s="713"/>
      <c r="E188" s="713"/>
      <c r="F188" s="713"/>
      <c r="G188" s="713"/>
      <c r="H188" s="713"/>
    </row>
    <row r="189" spans="1:8">
      <c r="A189" s="714" t="s">
        <v>3</v>
      </c>
      <c r="B189" s="716" t="s">
        <v>4</v>
      </c>
      <c r="C189" s="717"/>
      <c r="D189" s="720" t="s">
        <v>16</v>
      </c>
      <c r="E189" s="720" t="s">
        <v>17</v>
      </c>
      <c r="F189" s="213" t="s">
        <v>83</v>
      </c>
      <c r="G189" s="214" t="s">
        <v>84</v>
      </c>
      <c r="H189" s="722" t="s">
        <v>6</v>
      </c>
    </row>
    <row r="190" spans="1:8">
      <c r="A190" s="715"/>
      <c r="B190" s="718"/>
      <c r="C190" s="719"/>
      <c r="D190" s="721"/>
      <c r="E190" s="721"/>
      <c r="F190" s="215" t="s">
        <v>85</v>
      </c>
      <c r="G190" s="216" t="s">
        <v>85</v>
      </c>
      <c r="H190" s="723"/>
    </row>
    <row r="191" spans="1:8">
      <c r="A191" s="249">
        <v>8.5</v>
      </c>
      <c r="B191" s="226" t="s">
        <v>180</v>
      </c>
      <c r="C191" s="340"/>
      <c r="D191" s="250"/>
      <c r="E191" s="250"/>
      <c r="F191" s="251"/>
      <c r="G191" s="252" t="s">
        <v>87</v>
      </c>
      <c r="H191" s="230"/>
    </row>
    <row r="192" spans="1:8">
      <c r="A192" s="231"/>
      <c r="B192" s="232" t="s">
        <v>181</v>
      </c>
      <c r="C192" s="233"/>
      <c r="D192" s="234">
        <v>60</v>
      </c>
      <c r="E192" s="235" t="s">
        <v>170</v>
      </c>
      <c r="F192" s="236">
        <v>26</v>
      </c>
      <c r="G192" s="305">
        <f>D192*F192</f>
        <v>1560</v>
      </c>
      <c r="H192" s="230"/>
    </row>
    <row r="193" spans="1:8">
      <c r="A193" s="231"/>
      <c r="B193" s="232" t="s">
        <v>182</v>
      </c>
      <c r="C193" s="233"/>
      <c r="D193" s="239">
        <v>5.5</v>
      </c>
      <c r="E193" s="235" t="s">
        <v>90</v>
      </c>
      <c r="F193" s="236">
        <v>2.08</v>
      </c>
      <c r="G193" s="305">
        <f>D193*F193</f>
        <v>11.440000000000001</v>
      </c>
      <c r="H193" s="283" t="s">
        <v>87</v>
      </c>
    </row>
    <row r="194" spans="1:8">
      <c r="A194" s="231"/>
      <c r="B194" s="232" t="s">
        <v>171</v>
      </c>
      <c r="C194" s="233"/>
      <c r="D194" s="239">
        <v>3</v>
      </c>
      <c r="E194" s="235" t="s">
        <v>90</v>
      </c>
      <c r="F194" s="236">
        <v>2</v>
      </c>
      <c r="G194" s="305">
        <f>D194*F194</f>
        <v>6</v>
      </c>
      <c r="H194" s="230"/>
    </row>
    <row r="195" spans="1:8">
      <c r="A195" s="231"/>
      <c r="B195" s="232" t="s">
        <v>92</v>
      </c>
      <c r="C195" s="233"/>
      <c r="D195" s="239">
        <v>0.03</v>
      </c>
      <c r="E195" s="235" t="s">
        <v>93</v>
      </c>
      <c r="F195" s="236">
        <v>287.5</v>
      </c>
      <c r="G195" s="305">
        <f>D195*F195</f>
        <v>8.625</v>
      </c>
      <c r="H195" s="230"/>
    </row>
    <row r="196" spans="1:8">
      <c r="A196" s="231"/>
      <c r="B196" s="232" t="s">
        <v>95</v>
      </c>
      <c r="C196" s="233"/>
      <c r="D196" s="234">
        <v>10</v>
      </c>
      <c r="E196" s="235" t="s">
        <v>96</v>
      </c>
      <c r="F196" s="240">
        <v>1.44E-2</v>
      </c>
      <c r="G196" s="305">
        <f>D196*F196</f>
        <v>0.14399999999999999</v>
      </c>
      <c r="H196" s="230"/>
    </row>
    <row r="197" spans="1:8">
      <c r="A197" s="241"/>
      <c r="B197" s="242"/>
      <c r="C197" s="243" t="s">
        <v>183</v>
      </c>
      <c r="D197" s="244">
        <v>1</v>
      </c>
      <c r="E197" s="245" t="s">
        <v>73</v>
      </c>
      <c r="F197" s="246" t="s">
        <v>98</v>
      </c>
      <c r="G197" s="247">
        <f>SUM(G192:G196)</f>
        <v>1586.2090000000001</v>
      </c>
      <c r="H197" s="248" t="s">
        <v>99</v>
      </c>
    </row>
    <row r="198" spans="1:8">
      <c r="A198" s="249">
        <v>8.6</v>
      </c>
      <c r="B198" s="226" t="s">
        <v>184</v>
      </c>
      <c r="C198" s="340"/>
      <c r="D198" s="250"/>
      <c r="E198" s="250"/>
      <c r="F198" s="251"/>
      <c r="G198" s="252" t="s">
        <v>87</v>
      </c>
      <c r="H198" s="230"/>
    </row>
    <row r="199" spans="1:8">
      <c r="A199" s="231"/>
      <c r="B199" s="232" t="s">
        <v>185</v>
      </c>
      <c r="C199" s="233"/>
      <c r="D199" s="234">
        <v>13</v>
      </c>
      <c r="E199" s="235" t="s">
        <v>170</v>
      </c>
      <c r="F199" s="236">
        <v>6</v>
      </c>
      <c r="G199" s="305">
        <f>D199*F199</f>
        <v>78</v>
      </c>
      <c r="H199" s="230"/>
    </row>
    <row r="200" spans="1:8">
      <c r="A200" s="231"/>
      <c r="B200" s="232" t="s">
        <v>145</v>
      </c>
      <c r="C200" s="233"/>
      <c r="D200" s="239">
        <v>6.75</v>
      </c>
      <c r="E200" s="235" t="s">
        <v>90</v>
      </c>
      <c r="F200" s="236">
        <v>2.08</v>
      </c>
      <c r="G200" s="305">
        <f>D200*F200</f>
        <v>14.040000000000001</v>
      </c>
      <c r="H200" s="283" t="s">
        <v>87</v>
      </c>
    </row>
    <row r="201" spans="1:8">
      <c r="A201" s="231"/>
      <c r="B201" s="232" t="s">
        <v>171</v>
      </c>
      <c r="C201" s="233"/>
      <c r="D201" s="239">
        <v>3.87</v>
      </c>
      <c r="E201" s="235" t="s">
        <v>90</v>
      </c>
      <c r="F201" s="236">
        <v>2</v>
      </c>
      <c r="G201" s="305">
        <f>D201*F201</f>
        <v>7.74</v>
      </c>
      <c r="H201" s="230"/>
    </row>
    <row r="202" spans="1:8">
      <c r="A202" s="231"/>
      <c r="B202" s="232" t="s">
        <v>92</v>
      </c>
      <c r="C202" s="233"/>
      <c r="D202" s="239">
        <v>0.03</v>
      </c>
      <c r="E202" s="235" t="s">
        <v>93</v>
      </c>
      <c r="F202" s="236">
        <v>287.5</v>
      </c>
      <c r="G202" s="305">
        <f>D202*F202</f>
        <v>8.625</v>
      </c>
      <c r="H202" s="230"/>
    </row>
    <row r="203" spans="1:8">
      <c r="A203" s="231"/>
      <c r="B203" s="232" t="s">
        <v>95</v>
      </c>
      <c r="C203" s="233"/>
      <c r="D203" s="234">
        <v>5</v>
      </c>
      <c r="E203" s="235" t="s">
        <v>96</v>
      </c>
      <c r="F203" s="240">
        <v>1.44E-2</v>
      </c>
      <c r="G203" s="305">
        <f>D203*F203</f>
        <v>7.1999999999999995E-2</v>
      </c>
      <c r="H203" s="230"/>
    </row>
    <row r="204" spans="1:8">
      <c r="A204" s="241"/>
      <c r="B204" s="242"/>
      <c r="C204" s="243" t="s">
        <v>186</v>
      </c>
      <c r="D204" s="244">
        <v>1</v>
      </c>
      <c r="E204" s="245" t="s">
        <v>73</v>
      </c>
      <c r="F204" s="246" t="s">
        <v>98</v>
      </c>
      <c r="G204" s="247">
        <f>SUM(G199:G203)</f>
        <v>108.477</v>
      </c>
      <c r="H204" s="248" t="s">
        <v>99</v>
      </c>
    </row>
    <row r="205" spans="1:8">
      <c r="A205" s="249">
        <v>8.6999999999999993</v>
      </c>
      <c r="B205" s="226" t="s">
        <v>187</v>
      </c>
      <c r="C205" s="340"/>
      <c r="D205" s="250"/>
      <c r="E205" s="250"/>
      <c r="F205" s="251"/>
      <c r="G205" s="252" t="s">
        <v>87</v>
      </c>
      <c r="H205" s="230"/>
    </row>
    <row r="206" spans="1:8">
      <c r="A206" s="231"/>
      <c r="B206" s="232" t="s">
        <v>185</v>
      </c>
      <c r="C206" s="233"/>
      <c r="D206" s="234">
        <v>13</v>
      </c>
      <c r="E206" s="235" t="s">
        <v>170</v>
      </c>
      <c r="F206" s="236">
        <v>6.5</v>
      </c>
      <c r="G206" s="305">
        <f>D206*F206</f>
        <v>84.5</v>
      </c>
      <c r="H206" s="230"/>
    </row>
    <row r="207" spans="1:8">
      <c r="A207" s="231"/>
      <c r="B207" s="232" t="s">
        <v>145</v>
      </c>
      <c r="C207" s="233"/>
      <c r="D207" s="239">
        <v>9.4700000000000006</v>
      </c>
      <c r="E207" s="235" t="s">
        <v>90</v>
      </c>
      <c r="F207" s="236">
        <v>2.08</v>
      </c>
      <c r="G207" s="305">
        <f>D207*F207</f>
        <v>19.697600000000001</v>
      </c>
      <c r="H207" s="283" t="s">
        <v>87</v>
      </c>
    </row>
    <row r="208" spans="1:8">
      <c r="A208" s="231"/>
      <c r="B208" s="232" t="s">
        <v>171</v>
      </c>
      <c r="C208" s="233"/>
      <c r="D208" s="239">
        <v>5.43</v>
      </c>
      <c r="E208" s="235" t="s">
        <v>90</v>
      </c>
      <c r="F208" s="236">
        <v>2</v>
      </c>
      <c r="G208" s="305">
        <f>D208*F208</f>
        <v>10.86</v>
      </c>
      <c r="H208" s="230"/>
    </row>
    <row r="209" spans="1:8">
      <c r="A209" s="231"/>
      <c r="B209" s="232" t="s">
        <v>92</v>
      </c>
      <c r="C209" s="233"/>
      <c r="D209" s="239">
        <v>0.04</v>
      </c>
      <c r="E209" s="235" t="s">
        <v>93</v>
      </c>
      <c r="F209" s="236">
        <v>287.5</v>
      </c>
      <c r="G209" s="305">
        <f>D209*F209</f>
        <v>11.5</v>
      </c>
      <c r="H209" s="230"/>
    </row>
    <row r="210" spans="1:8">
      <c r="A210" s="231"/>
      <c r="B210" s="232" t="s">
        <v>95</v>
      </c>
      <c r="C210" s="233"/>
      <c r="D210" s="234">
        <v>5</v>
      </c>
      <c r="E210" s="235" t="s">
        <v>96</v>
      </c>
      <c r="F210" s="240">
        <v>1.44E-2</v>
      </c>
      <c r="G210" s="305">
        <f>D210*F210</f>
        <v>7.1999999999999995E-2</v>
      </c>
      <c r="H210" s="230"/>
    </row>
    <row r="211" spans="1:8">
      <c r="A211" s="241"/>
      <c r="B211" s="242"/>
      <c r="C211" s="243" t="s">
        <v>188</v>
      </c>
      <c r="D211" s="244">
        <v>1</v>
      </c>
      <c r="E211" s="245" t="s">
        <v>73</v>
      </c>
      <c r="F211" s="246" t="s">
        <v>98</v>
      </c>
      <c r="G211" s="247">
        <f>SUM(G206:G210)</f>
        <v>126.6296</v>
      </c>
      <c r="H211" s="248" t="s">
        <v>99</v>
      </c>
    </row>
    <row r="212" spans="1:8">
      <c r="A212" s="249">
        <v>8.8000000000000007</v>
      </c>
      <c r="B212" s="226" t="s">
        <v>189</v>
      </c>
      <c r="C212" s="340"/>
      <c r="D212" s="250"/>
      <c r="E212" s="250"/>
      <c r="F212" s="251"/>
      <c r="G212" s="252" t="s">
        <v>87</v>
      </c>
      <c r="H212" s="230"/>
    </row>
    <row r="213" spans="1:8">
      <c r="A213" s="231"/>
      <c r="B213" s="232" t="s">
        <v>190</v>
      </c>
      <c r="C213" s="233"/>
      <c r="D213" s="234">
        <v>13</v>
      </c>
      <c r="E213" s="235" t="s">
        <v>170</v>
      </c>
      <c r="F213" s="236">
        <v>8</v>
      </c>
      <c r="G213" s="305">
        <f>D213*F213</f>
        <v>104</v>
      </c>
      <c r="H213" s="230"/>
    </row>
    <row r="214" spans="1:8">
      <c r="A214" s="231"/>
      <c r="B214" s="232" t="s">
        <v>145</v>
      </c>
      <c r="C214" s="233"/>
      <c r="D214" s="239">
        <v>9.4700000000000006</v>
      </c>
      <c r="E214" s="235" t="s">
        <v>90</v>
      </c>
      <c r="F214" s="236">
        <v>2.08</v>
      </c>
      <c r="G214" s="305">
        <f>D214*F214</f>
        <v>19.697600000000001</v>
      </c>
      <c r="H214" s="283" t="s">
        <v>87</v>
      </c>
    </row>
    <row r="215" spans="1:8">
      <c r="A215" s="231"/>
      <c r="B215" s="232" t="s">
        <v>171</v>
      </c>
      <c r="C215" s="233"/>
      <c r="D215" s="239">
        <v>5.43</v>
      </c>
      <c r="E215" s="235" t="s">
        <v>90</v>
      </c>
      <c r="F215" s="236">
        <v>2</v>
      </c>
      <c r="G215" s="305">
        <f>D215*F215</f>
        <v>10.86</v>
      </c>
      <c r="H215" s="230"/>
    </row>
    <row r="216" spans="1:8">
      <c r="A216" s="231"/>
      <c r="B216" s="232" t="s">
        <v>92</v>
      </c>
      <c r="C216" s="233"/>
      <c r="D216" s="239">
        <v>0.04</v>
      </c>
      <c r="E216" s="235" t="s">
        <v>93</v>
      </c>
      <c r="F216" s="236">
        <v>287.5</v>
      </c>
      <c r="G216" s="305">
        <f>D216*F216</f>
        <v>11.5</v>
      </c>
      <c r="H216" s="230"/>
    </row>
    <row r="217" spans="1:8">
      <c r="A217" s="231"/>
      <c r="B217" s="232" t="s">
        <v>95</v>
      </c>
      <c r="C217" s="233"/>
      <c r="D217" s="234">
        <v>5</v>
      </c>
      <c r="E217" s="235" t="s">
        <v>96</v>
      </c>
      <c r="F217" s="240">
        <v>1.44E-2</v>
      </c>
      <c r="G217" s="305">
        <f>D217*F217</f>
        <v>7.1999999999999995E-2</v>
      </c>
      <c r="H217" s="230"/>
    </row>
    <row r="218" spans="1:8">
      <c r="A218" s="241"/>
      <c r="B218" s="242"/>
      <c r="C218" s="243" t="s">
        <v>191</v>
      </c>
      <c r="D218" s="244">
        <v>1</v>
      </c>
      <c r="E218" s="245" t="s">
        <v>73</v>
      </c>
      <c r="F218" s="246" t="s">
        <v>98</v>
      </c>
      <c r="G218" s="247">
        <f>SUM(G213:G217)</f>
        <v>146.12959999999998</v>
      </c>
      <c r="H218" s="248" t="s">
        <v>99</v>
      </c>
    </row>
    <row r="219" spans="1:8">
      <c r="A219" s="231"/>
      <c r="B219" s="254"/>
      <c r="C219" s="232"/>
      <c r="D219" s="227"/>
      <c r="E219" s="227"/>
      <c r="F219" s="228"/>
      <c r="G219" s="229" t="s">
        <v>87</v>
      </c>
      <c r="H219" s="230"/>
    </row>
    <row r="220" spans="1:8">
      <c r="A220" s="231"/>
      <c r="B220" s="254"/>
      <c r="C220" s="232"/>
      <c r="D220" s="227"/>
      <c r="E220" s="227"/>
      <c r="F220" s="228"/>
      <c r="G220" s="229" t="s">
        <v>87</v>
      </c>
      <c r="H220" s="230"/>
    </row>
    <row r="221" spans="1:8">
      <c r="A221" s="231"/>
      <c r="B221" s="254"/>
      <c r="C221" s="232"/>
      <c r="D221" s="227"/>
      <c r="E221" s="227"/>
      <c r="F221" s="228"/>
      <c r="G221" s="229" t="s">
        <v>87</v>
      </c>
      <c r="H221" s="230"/>
    </row>
    <row r="222" spans="1:8" ht="21.75" thickBot="1">
      <c r="A222" s="258"/>
      <c r="B222" s="259"/>
      <c r="C222" s="260"/>
      <c r="D222" s="271"/>
      <c r="E222" s="271"/>
      <c r="F222" s="272"/>
      <c r="G222" s="273" t="s">
        <v>87</v>
      </c>
      <c r="H222" s="274"/>
    </row>
    <row r="223" spans="1:8">
      <c r="A223" s="266"/>
      <c r="B223" s="266"/>
      <c r="C223" s="266"/>
      <c r="D223" s="266"/>
      <c r="E223" s="266"/>
      <c r="F223" s="275"/>
      <c r="G223" s="710" t="str">
        <f>$G$37</f>
        <v xml:space="preserve"> เมษายน 2549</v>
      </c>
      <c r="H223" s="710"/>
    </row>
    <row r="224" spans="1:8" ht="21.75">
      <c r="A224" s="712" t="s">
        <v>192</v>
      </c>
      <c r="B224" s="712"/>
      <c r="C224" s="712"/>
      <c r="D224" s="712"/>
      <c r="E224" s="712"/>
      <c r="F224" s="712"/>
      <c r="G224" s="712"/>
      <c r="H224" s="712"/>
    </row>
    <row r="225" spans="1:8" ht="38.25" customHeight="1" thickBot="1">
      <c r="A225" s="713" t="s">
        <v>107</v>
      </c>
      <c r="B225" s="713"/>
      <c r="C225" s="713"/>
      <c r="D225" s="713"/>
      <c r="E225" s="713"/>
      <c r="F225" s="713"/>
      <c r="G225" s="713"/>
      <c r="H225" s="713"/>
    </row>
    <row r="226" spans="1:8">
      <c r="A226" s="714" t="s">
        <v>3</v>
      </c>
      <c r="B226" s="716" t="s">
        <v>4</v>
      </c>
      <c r="C226" s="717"/>
      <c r="D226" s="720" t="s">
        <v>16</v>
      </c>
      <c r="E226" s="720" t="s">
        <v>17</v>
      </c>
      <c r="F226" s="213" t="s">
        <v>83</v>
      </c>
      <c r="G226" s="214" t="s">
        <v>84</v>
      </c>
      <c r="H226" s="722" t="s">
        <v>6</v>
      </c>
    </row>
    <row r="227" spans="1:8">
      <c r="A227" s="715"/>
      <c r="B227" s="718"/>
      <c r="C227" s="719"/>
      <c r="D227" s="721"/>
      <c r="E227" s="721"/>
      <c r="F227" s="215" t="s">
        <v>85</v>
      </c>
      <c r="G227" s="216" t="s">
        <v>85</v>
      </c>
      <c r="H227" s="723"/>
    </row>
    <row r="228" spans="1:8" s="224" customFormat="1" ht="21.75">
      <c r="A228" s="217">
        <v>9</v>
      </c>
      <c r="B228" s="218" t="s">
        <v>193</v>
      </c>
      <c r="C228" s="270"/>
      <c r="D228" s="220"/>
      <c r="E228" s="220"/>
      <c r="F228" s="221"/>
      <c r="G228" s="222" t="s">
        <v>87</v>
      </c>
      <c r="H228" s="223"/>
    </row>
    <row r="229" spans="1:8">
      <c r="A229" s="249">
        <v>9.1</v>
      </c>
      <c r="B229" s="226" t="s">
        <v>194</v>
      </c>
      <c r="C229" s="232"/>
      <c r="D229" s="227"/>
      <c r="E229" s="227"/>
      <c r="F229" s="228"/>
      <c r="G229" s="229" t="s">
        <v>87</v>
      </c>
      <c r="H229" s="230"/>
    </row>
    <row r="230" spans="1:8">
      <c r="A230" s="231"/>
      <c r="B230" s="232" t="s">
        <v>145</v>
      </c>
      <c r="C230" s="233"/>
      <c r="D230" s="239">
        <v>12.05</v>
      </c>
      <c r="E230" s="235" t="s">
        <v>90</v>
      </c>
      <c r="F230" s="236">
        <v>2.08</v>
      </c>
      <c r="G230" s="305">
        <f>D230*F230</f>
        <v>25.064000000000004</v>
      </c>
      <c r="H230" s="283" t="s">
        <v>87</v>
      </c>
    </row>
    <row r="231" spans="1:8">
      <c r="A231" s="231"/>
      <c r="B231" s="232" t="s">
        <v>195</v>
      </c>
      <c r="C231" s="233"/>
      <c r="D231" s="350">
        <v>0.04</v>
      </c>
      <c r="E231" s="235" t="s">
        <v>93</v>
      </c>
      <c r="F231" s="236">
        <v>292.5</v>
      </c>
      <c r="G231" s="305">
        <f>D231*F231</f>
        <v>11.700000000000001</v>
      </c>
      <c r="H231" s="230"/>
    </row>
    <row r="232" spans="1:8">
      <c r="A232" s="231"/>
      <c r="B232" s="232" t="s">
        <v>196</v>
      </c>
      <c r="C232" s="233"/>
      <c r="D232" s="234">
        <v>3</v>
      </c>
      <c r="E232" s="235" t="s">
        <v>96</v>
      </c>
      <c r="F232" s="240">
        <v>1.44E-2</v>
      </c>
      <c r="G232" s="305">
        <f>D232*F232</f>
        <v>4.3200000000000002E-2</v>
      </c>
      <c r="H232" s="230"/>
    </row>
    <row r="233" spans="1:8">
      <c r="A233" s="241"/>
      <c r="B233" s="242"/>
      <c r="C233" s="243" t="s">
        <v>197</v>
      </c>
      <c r="D233" s="244">
        <v>1</v>
      </c>
      <c r="E233" s="245" t="s">
        <v>73</v>
      </c>
      <c r="F233" s="246" t="s">
        <v>98</v>
      </c>
      <c r="G233" s="302">
        <f>SUM(G230:G232)</f>
        <v>36.807200000000002</v>
      </c>
      <c r="H233" s="248" t="s">
        <v>99</v>
      </c>
    </row>
    <row r="234" spans="1:8">
      <c r="A234" s="249">
        <v>9.1999999999999993</v>
      </c>
      <c r="B234" s="226" t="s">
        <v>198</v>
      </c>
      <c r="C234" s="232"/>
      <c r="D234" s="227"/>
      <c r="E234" s="227"/>
      <c r="F234" s="228"/>
      <c r="G234" s="229" t="s">
        <v>87</v>
      </c>
      <c r="H234" s="230"/>
    </row>
    <row r="235" spans="1:8">
      <c r="A235" s="231"/>
      <c r="B235" s="232" t="s">
        <v>145</v>
      </c>
      <c r="C235" s="233"/>
      <c r="D235" s="239">
        <v>12.05</v>
      </c>
      <c r="E235" s="235" t="s">
        <v>90</v>
      </c>
      <c r="F235" s="236">
        <v>2.7</v>
      </c>
      <c r="G235" s="305">
        <f>D235*F235</f>
        <v>32.535000000000004</v>
      </c>
      <c r="H235" s="283" t="s">
        <v>87</v>
      </c>
    </row>
    <row r="236" spans="1:8">
      <c r="A236" s="231"/>
      <c r="B236" s="232" t="s">
        <v>171</v>
      </c>
      <c r="C236" s="233"/>
      <c r="D236" s="239">
        <v>7.7</v>
      </c>
      <c r="E236" s="235" t="s">
        <v>90</v>
      </c>
      <c r="F236" s="236">
        <v>2</v>
      </c>
      <c r="G236" s="305">
        <f>D236*F236</f>
        <v>15.4</v>
      </c>
      <c r="H236" s="238"/>
    </row>
    <row r="237" spans="1:8">
      <c r="A237" s="231"/>
      <c r="B237" s="232" t="s">
        <v>195</v>
      </c>
      <c r="C237" s="233"/>
      <c r="D237" s="350">
        <v>0.04</v>
      </c>
      <c r="E237" s="235" t="s">
        <v>93</v>
      </c>
      <c r="F237" s="236">
        <v>350</v>
      </c>
      <c r="G237" s="305">
        <f>D237*F237</f>
        <v>14</v>
      </c>
      <c r="H237" s="230"/>
    </row>
    <row r="238" spans="1:8">
      <c r="A238" s="231"/>
      <c r="B238" s="232" t="s">
        <v>196</v>
      </c>
      <c r="C238" s="233"/>
      <c r="D238" s="234">
        <v>3</v>
      </c>
      <c r="E238" s="235" t="s">
        <v>96</v>
      </c>
      <c r="F238" s="240">
        <v>1.44E-2</v>
      </c>
      <c r="G238" s="305">
        <f>D238*F238</f>
        <v>4.3200000000000002E-2</v>
      </c>
      <c r="H238" s="230"/>
    </row>
    <row r="239" spans="1:8">
      <c r="A239" s="241"/>
      <c r="B239" s="242"/>
      <c r="C239" s="243" t="s">
        <v>199</v>
      </c>
      <c r="D239" s="244">
        <v>1</v>
      </c>
      <c r="E239" s="245" t="s">
        <v>73</v>
      </c>
      <c r="F239" s="246" t="s">
        <v>98</v>
      </c>
      <c r="G239" s="302">
        <f>SUM(G235:G238)</f>
        <v>61.978200000000001</v>
      </c>
      <c r="H239" s="248" t="s">
        <v>99</v>
      </c>
    </row>
    <row r="240" spans="1:8">
      <c r="A240" s="249">
        <v>9.3000000000000007</v>
      </c>
      <c r="B240" s="226" t="s">
        <v>200</v>
      </c>
      <c r="C240" s="232"/>
      <c r="D240" s="227"/>
      <c r="E240" s="227"/>
      <c r="F240" s="228"/>
      <c r="G240" s="229" t="s">
        <v>87</v>
      </c>
      <c r="H240" s="230"/>
    </row>
    <row r="241" spans="1:8">
      <c r="A241" s="231"/>
      <c r="B241" s="232" t="s">
        <v>145</v>
      </c>
      <c r="C241" s="233"/>
      <c r="D241" s="239">
        <v>18</v>
      </c>
      <c r="E241" s="235" t="s">
        <v>90</v>
      </c>
      <c r="F241" s="236">
        <v>2.08</v>
      </c>
      <c r="G241" s="305">
        <f>D241*F241</f>
        <v>37.44</v>
      </c>
      <c r="H241" s="283" t="s">
        <v>87</v>
      </c>
    </row>
    <row r="242" spans="1:8">
      <c r="A242" s="231"/>
      <c r="B242" s="232" t="s">
        <v>171</v>
      </c>
      <c r="C242" s="233"/>
      <c r="D242" s="239">
        <v>7.7</v>
      </c>
      <c r="E242" s="235" t="s">
        <v>90</v>
      </c>
      <c r="F242" s="236">
        <v>2</v>
      </c>
      <c r="G242" s="305">
        <f>D242*F242</f>
        <v>15.4</v>
      </c>
      <c r="H242" s="238"/>
    </row>
    <row r="243" spans="1:8">
      <c r="A243" s="231"/>
      <c r="B243" s="232" t="s">
        <v>195</v>
      </c>
      <c r="C243" s="233"/>
      <c r="D243" s="350">
        <v>0.04</v>
      </c>
      <c r="E243" s="235" t="s">
        <v>93</v>
      </c>
      <c r="F243" s="236">
        <v>292.5</v>
      </c>
      <c r="G243" s="305">
        <f>D243*F243</f>
        <v>11.700000000000001</v>
      </c>
      <c r="H243" s="230"/>
    </row>
    <row r="244" spans="1:8">
      <c r="A244" s="231"/>
      <c r="B244" s="232" t="s">
        <v>196</v>
      </c>
      <c r="C244" s="233"/>
      <c r="D244" s="234">
        <v>3</v>
      </c>
      <c r="E244" s="235" t="s">
        <v>96</v>
      </c>
      <c r="F244" s="240">
        <v>1.44E-2</v>
      </c>
      <c r="G244" s="305">
        <f>D244*F244</f>
        <v>4.3200000000000002E-2</v>
      </c>
      <c r="H244" s="230"/>
    </row>
    <row r="245" spans="1:8">
      <c r="A245" s="241"/>
      <c r="B245" s="242"/>
      <c r="C245" s="243" t="s">
        <v>201</v>
      </c>
      <c r="D245" s="244">
        <v>1</v>
      </c>
      <c r="E245" s="245" t="s">
        <v>73</v>
      </c>
      <c r="F245" s="246" t="s">
        <v>98</v>
      </c>
      <c r="G245" s="302">
        <f>SUM(G241:G244)</f>
        <v>64.583199999999991</v>
      </c>
      <c r="H245" s="248" t="s">
        <v>99</v>
      </c>
    </row>
    <row r="246" spans="1:8">
      <c r="A246" s="249">
        <v>9.4</v>
      </c>
      <c r="B246" s="226" t="s">
        <v>202</v>
      </c>
      <c r="C246" s="232"/>
      <c r="D246" s="227"/>
      <c r="E246" s="227"/>
      <c r="F246" s="228"/>
      <c r="G246" s="229" t="s">
        <v>87</v>
      </c>
      <c r="H246" s="230"/>
    </row>
    <row r="247" spans="1:8">
      <c r="A247" s="231"/>
      <c r="B247" s="232" t="s">
        <v>145</v>
      </c>
      <c r="C247" s="233"/>
      <c r="D247" s="239">
        <v>18</v>
      </c>
      <c r="E247" s="235" t="s">
        <v>90</v>
      </c>
      <c r="F247" s="236">
        <v>2.08</v>
      </c>
      <c r="G247" s="305">
        <f>D247*F247</f>
        <v>37.44</v>
      </c>
      <c r="H247" s="283" t="s">
        <v>87</v>
      </c>
    </row>
    <row r="248" spans="1:8">
      <c r="A248" s="231"/>
      <c r="B248" s="232" t="s">
        <v>171</v>
      </c>
      <c r="C248" s="233"/>
      <c r="D248" s="239">
        <v>7.7</v>
      </c>
      <c r="E248" s="235" t="s">
        <v>90</v>
      </c>
      <c r="F248" s="236">
        <v>2</v>
      </c>
      <c r="G248" s="305">
        <f>D248*F248</f>
        <v>15.4</v>
      </c>
      <c r="H248" s="238"/>
    </row>
    <row r="249" spans="1:8">
      <c r="A249" s="231"/>
      <c r="B249" s="232" t="s">
        <v>195</v>
      </c>
      <c r="C249" s="233"/>
      <c r="D249" s="350">
        <v>0.04</v>
      </c>
      <c r="E249" s="235" t="s">
        <v>93</v>
      </c>
      <c r="F249" s="236">
        <v>292.5</v>
      </c>
      <c r="G249" s="305">
        <f>D249*F249</f>
        <v>11.700000000000001</v>
      </c>
      <c r="H249" s="230"/>
    </row>
    <row r="250" spans="1:8">
      <c r="A250" s="231"/>
      <c r="B250" s="232" t="s">
        <v>151</v>
      </c>
      <c r="C250" s="233"/>
      <c r="D250" s="239">
        <v>0.08</v>
      </c>
      <c r="E250" s="235" t="s">
        <v>96</v>
      </c>
      <c r="F250" s="351">
        <v>25</v>
      </c>
      <c r="G250" s="305">
        <f>D250*F250</f>
        <v>2</v>
      </c>
      <c r="H250" s="230"/>
    </row>
    <row r="251" spans="1:8">
      <c r="A251" s="231"/>
      <c r="B251" s="232" t="s">
        <v>196</v>
      </c>
      <c r="C251" s="233"/>
      <c r="D251" s="234">
        <v>3</v>
      </c>
      <c r="E251" s="235" t="s">
        <v>96</v>
      </c>
      <c r="F251" s="240">
        <v>1.44E-2</v>
      </c>
      <c r="G251" s="305">
        <f>D251*F251</f>
        <v>4.3200000000000002E-2</v>
      </c>
      <c r="H251" s="230"/>
    </row>
    <row r="252" spans="1:8">
      <c r="A252" s="241"/>
      <c r="B252" s="242"/>
      <c r="C252" s="243" t="s">
        <v>203</v>
      </c>
      <c r="D252" s="244">
        <v>1</v>
      </c>
      <c r="E252" s="245" t="s">
        <v>73</v>
      </c>
      <c r="F252" s="246" t="s">
        <v>98</v>
      </c>
      <c r="G252" s="302">
        <f>SUM(G247:G251)</f>
        <v>66.583199999999991</v>
      </c>
      <c r="H252" s="248" t="s">
        <v>99</v>
      </c>
    </row>
    <row r="253" spans="1:8">
      <c r="A253" s="249">
        <v>9.5</v>
      </c>
      <c r="B253" s="226" t="s">
        <v>204</v>
      </c>
      <c r="C253" s="232"/>
      <c r="D253" s="227"/>
      <c r="E253" s="227"/>
      <c r="F253" s="228"/>
      <c r="G253" s="229" t="s">
        <v>87</v>
      </c>
      <c r="H253" s="230"/>
    </row>
    <row r="254" spans="1:8">
      <c r="A254" s="231"/>
      <c r="B254" s="232" t="s">
        <v>145</v>
      </c>
      <c r="C254" s="233"/>
      <c r="D254" s="239">
        <v>12.05</v>
      </c>
      <c r="E254" s="235" t="s">
        <v>90</v>
      </c>
      <c r="F254" s="236">
        <v>2.08</v>
      </c>
      <c r="G254" s="305">
        <f>D254*F254</f>
        <v>25.064000000000004</v>
      </c>
      <c r="H254" s="283" t="s">
        <v>87</v>
      </c>
    </row>
    <row r="255" spans="1:8">
      <c r="A255" s="231"/>
      <c r="B255" s="232" t="s">
        <v>171</v>
      </c>
      <c r="C255" s="233"/>
      <c r="D255" s="239">
        <v>11.55</v>
      </c>
      <c r="E255" s="235" t="s">
        <v>90</v>
      </c>
      <c r="F255" s="236">
        <v>2</v>
      </c>
      <c r="G255" s="305">
        <f>D255*F255</f>
        <v>23.1</v>
      </c>
      <c r="H255" s="238"/>
    </row>
    <row r="256" spans="1:8">
      <c r="A256" s="231"/>
      <c r="B256" s="232" t="s">
        <v>195</v>
      </c>
      <c r="C256" s="233"/>
      <c r="D256" s="350">
        <v>0.08</v>
      </c>
      <c r="E256" s="235" t="s">
        <v>93</v>
      </c>
      <c r="F256" s="236">
        <v>292.5</v>
      </c>
      <c r="G256" s="305">
        <f>D256*F256</f>
        <v>23.400000000000002</v>
      </c>
      <c r="H256" s="230"/>
    </row>
    <row r="257" spans="1:8">
      <c r="A257" s="231"/>
      <c r="B257" s="232" t="s">
        <v>196</v>
      </c>
      <c r="C257" s="233"/>
      <c r="D257" s="234">
        <v>5</v>
      </c>
      <c r="E257" s="235" t="s">
        <v>96</v>
      </c>
      <c r="F257" s="240">
        <v>1.44E-2</v>
      </c>
      <c r="G257" s="305">
        <f>D257*F257</f>
        <v>7.1999999999999995E-2</v>
      </c>
      <c r="H257" s="230"/>
    </row>
    <row r="258" spans="1:8">
      <c r="A258" s="231"/>
      <c r="B258" s="254"/>
      <c r="C258" s="232" t="s">
        <v>205</v>
      </c>
      <c r="D258" s="234">
        <v>1</v>
      </c>
      <c r="E258" s="235" t="s">
        <v>73</v>
      </c>
      <c r="F258" s="255" t="s">
        <v>98</v>
      </c>
      <c r="G258" s="352">
        <f>SUM(G254:G257)</f>
        <v>71.63600000000001</v>
      </c>
      <c r="H258" s="257" t="s">
        <v>99</v>
      </c>
    </row>
    <row r="259" spans="1:8" ht="21.75" thickBot="1">
      <c r="A259" s="258"/>
      <c r="B259" s="353"/>
      <c r="C259" s="260"/>
      <c r="D259" s="261"/>
      <c r="E259" s="346"/>
      <c r="F259" s="312"/>
      <c r="G259" s="354"/>
      <c r="H259" s="348"/>
    </row>
    <row r="260" spans="1:8">
      <c r="A260" s="266"/>
      <c r="B260" s="266"/>
      <c r="C260" s="266"/>
      <c r="D260" s="267"/>
      <c r="E260" s="349"/>
      <c r="F260" s="318"/>
      <c r="G260" s="710" t="str">
        <f>$G$37</f>
        <v xml:space="preserve"> เมษายน 2549</v>
      </c>
      <c r="H260" s="710"/>
    </row>
    <row r="261" spans="1:8" ht="21.75">
      <c r="A261" s="712" t="s">
        <v>206</v>
      </c>
      <c r="B261" s="712"/>
      <c r="C261" s="712"/>
      <c r="D261" s="712"/>
      <c r="E261" s="712"/>
      <c r="F261" s="712"/>
      <c r="G261" s="712"/>
      <c r="H261" s="712"/>
    </row>
    <row r="262" spans="1:8" ht="38.25" customHeight="1" thickBot="1">
      <c r="A262" s="713" t="s">
        <v>107</v>
      </c>
      <c r="B262" s="713"/>
      <c r="C262" s="713"/>
      <c r="D262" s="713"/>
      <c r="E262" s="713"/>
      <c r="F262" s="713"/>
      <c r="G262" s="713"/>
      <c r="H262" s="713"/>
    </row>
    <row r="263" spans="1:8">
      <c r="A263" s="714" t="s">
        <v>3</v>
      </c>
      <c r="B263" s="716" t="s">
        <v>4</v>
      </c>
      <c r="C263" s="717"/>
      <c r="D263" s="720" t="s">
        <v>16</v>
      </c>
      <c r="E263" s="720" t="s">
        <v>17</v>
      </c>
      <c r="F263" s="213" t="s">
        <v>83</v>
      </c>
      <c r="G263" s="214" t="s">
        <v>84</v>
      </c>
      <c r="H263" s="722" t="s">
        <v>6</v>
      </c>
    </row>
    <row r="264" spans="1:8">
      <c r="A264" s="715"/>
      <c r="B264" s="718"/>
      <c r="C264" s="719"/>
      <c r="D264" s="721"/>
      <c r="E264" s="721"/>
      <c r="F264" s="215" t="s">
        <v>85</v>
      </c>
      <c r="G264" s="216" t="s">
        <v>85</v>
      </c>
      <c r="H264" s="723"/>
    </row>
    <row r="265" spans="1:8">
      <c r="A265" s="249">
        <v>9.6</v>
      </c>
      <c r="B265" s="341" t="s">
        <v>207</v>
      </c>
      <c r="C265" s="233"/>
      <c r="D265" s="250"/>
      <c r="E265" s="250"/>
      <c r="F265" s="251"/>
      <c r="G265" s="252" t="s">
        <v>87</v>
      </c>
      <c r="H265" s="253"/>
    </row>
    <row r="266" spans="1:8">
      <c r="A266" s="231"/>
      <c r="B266" s="232" t="s">
        <v>145</v>
      </c>
      <c r="C266" s="233"/>
      <c r="D266" s="239">
        <v>12.05</v>
      </c>
      <c r="E266" s="235" t="s">
        <v>90</v>
      </c>
      <c r="F266" s="236">
        <v>2.08</v>
      </c>
      <c r="G266" s="305">
        <f t="shared" ref="G266:G271" si="3">D266*F266</f>
        <v>25.064000000000004</v>
      </c>
      <c r="H266" s="283" t="s">
        <v>87</v>
      </c>
    </row>
    <row r="267" spans="1:8">
      <c r="A267" s="231"/>
      <c r="B267" s="232" t="s">
        <v>208</v>
      </c>
      <c r="C267" s="233"/>
      <c r="D267" s="350">
        <v>8.43</v>
      </c>
      <c r="E267" s="235" t="s">
        <v>90</v>
      </c>
      <c r="F267" s="236">
        <v>4.9400000000000004</v>
      </c>
      <c r="G267" s="305">
        <f t="shared" si="3"/>
        <v>41.644200000000005</v>
      </c>
      <c r="H267" s="238" t="s">
        <v>87</v>
      </c>
    </row>
    <row r="268" spans="1:8">
      <c r="A268" s="231"/>
      <c r="B268" s="232" t="s">
        <v>209</v>
      </c>
      <c r="C268" s="233"/>
      <c r="D268" s="350">
        <v>28.03</v>
      </c>
      <c r="E268" s="235" t="s">
        <v>90</v>
      </c>
      <c r="F268" s="236">
        <v>2.8</v>
      </c>
      <c r="G268" s="305">
        <f t="shared" si="3"/>
        <v>78.483999999999995</v>
      </c>
      <c r="H268" s="230"/>
    </row>
    <row r="269" spans="1:8">
      <c r="A269" s="342"/>
      <c r="B269" s="232" t="s">
        <v>210</v>
      </c>
      <c r="C269" s="233"/>
      <c r="D269" s="350">
        <v>0.5</v>
      </c>
      <c r="E269" s="235" t="s">
        <v>90</v>
      </c>
      <c r="F269" s="355">
        <v>65</v>
      </c>
      <c r="G269" s="305">
        <f t="shared" si="3"/>
        <v>32.5</v>
      </c>
      <c r="H269" s="253"/>
    </row>
    <row r="270" spans="1:8">
      <c r="A270" s="342"/>
      <c r="B270" s="232" t="s">
        <v>92</v>
      </c>
      <c r="C270" s="233"/>
      <c r="D270" s="350">
        <v>0.1</v>
      </c>
      <c r="E270" s="235" t="s">
        <v>93</v>
      </c>
      <c r="F270" s="236">
        <v>287.5</v>
      </c>
      <c r="G270" s="305">
        <f t="shared" si="3"/>
        <v>28.75</v>
      </c>
      <c r="H270" s="253"/>
    </row>
    <row r="271" spans="1:8">
      <c r="A271" s="342"/>
      <c r="B271" s="232" t="s">
        <v>196</v>
      </c>
      <c r="C271" s="233"/>
      <c r="D271" s="234">
        <v>8</v>
      </c>
      <c r="E271" s="235" t="s">
        <v>96</v>
      </c>
      <c r="F271" s="240">
        <v>1.44E-2</v>
      </c>
      <c r="G271" s="305">
        <f t="shared" si="3"/>
        <v>0.1152</v>
      </c>
      <c r="H271" s="253"/>
    </row>
    <row r="272" spans="1:8">
      <c r="A272" s="241"/>
      <c r="B272" s="356"/>
      <c r="C272" s="243" t="s">
        <v>211</v>
      </c>
      <c r="D272" s="244">
        <v>1</v>
      </c>
      <c r="E272" s="245" t="s">
        <v>73</v>
      </c>
      <c r="F272" s="246" t="s">
        <v>98</v>
      </c>
      <c r="G272" s="302">
        <f>SUM(G266:G271)</f>
        <v>206.5574</v>
      </c>
      <c r="H272" s="248" t="s">
        <v>99</v>
      </c>
    </row>
    <row r="273" spans="1:8">
      <c r="A273" s="249">
        <v>9.6999999999999993</v>
      </c>
      <c r="B273" s="341" t="s">
        <v>212</v>
      </c>
      <c r="C273" s="233"/>
      <c r="D273" s="250"/>
      <c r="E273" s="250"/>
      <c r="F273" s="251"/>
      <c r="G273" s="252" t="s">
        <v>87</v>
      </c>
      <c r="H273" s="253"/>
    </row>
    <row r="274" spans="1:8">
      <c r="A274" s="231"/>
      <c r="B274" s="232" t="s">
        <v>145</v>
      </c>
      <c r="C274" s="233"/>
      <c r="D274" s="239">
        <v>12.05</v>
      </c>
      <c r="E274" s="235" t="s">
        <v>90</v>
      </c>
      <c r="F274" s="236">
        <v>2.08</v>
      </c>
      <c r="G274" s="305">
        <f t="shared" ref="G274:G279" si="4">D274*F274</f>
        <v>25.064000000000004</v>
      </c>
      <c r="H274" s="283" t="s">
        <v>87</v>
      </c>
    </row>
    <row r="275" spans="1:8">
      <c r="A275" s="231"/>
      <c r="B275" s="232" t="s">
        <v>208</v>
      </c>
      <c r="C275" s="233"/>
      <c r="D275" s="350">
        <v>8.42</v>
      </c>
      <c r="E275" s="235" t="s">
        <v>90</v>
      </c>
      <c r="F275" s="236">
        <v>4.9400000000000004</v>
      </c>
      <c r="G275" s="305">
        <f t="shared" si="4"/>
        <v>41.594800000000006</v>
      </c>
      <c r="H275" s="238" t="s">
        <v>87</v>
      </c>
    </row>
    <row r="276" spans="1:8">
      <c r="A276" s="231"/>
      <c r="B276" s="232" t="s">
        <v>213</v>
      </c>
      <c r="C276" s="233"/>
      <c r="D276" s="350">
        <v>22</v>
      </c>
      <c r="E276" s="235" t="s">
        <v>90</v>
      </c>
      <c r="F276" s="236">
        <v>2.8</v>
      </c>
      <c r="G276" s="305">
        <f t="shared" si="4"/>
        <v>61.599999999999994</v>
      </c>
      <c r="H276" s="230"/>
    </row>
    <row r="277" spans="1:8">
      <c r="A277" s="342"/>
      <c r="B277" s="232" t="s">
        <v>210</v>
      </c>
      <c r="C277" s="233"/>
      <c r="D277" s="350">
        <v>0.5</v>
      </c>
      <c r="E277" s="235" t="s">
        <v>90</v>
      </c>
      <c r="F277" s="355">
        <v>65</v>
      </c>
      <c r="G277" s="305">
        <f t="shared" si="4"/>
        <v>32.5</v>
      </c>
      <c r="H277" s="253"/>
    </row>
    <row r="278" spans="1:8">
      <c r="A278" s="342"/>
      <c r="B278" s="232" t="s">
        <v>92</v>
      </c>
      <c r="C278" s="233"/>
      <c r="D278" s="350">
        <v>0.1</v>
      </c>
      <c r="E278" s="235" t="s">
        <v>93</v>
      </c>
      <c r="F278" s="236">
        <v>287.5</v>
      </c>
      <c r="G278" s="305">
        <f t="shared" si="4"/>
        <v>28.75</v>
      </c>
      <c r="H278" s="253"/>
    </row>
    <row r="279" spans="1:8">
      <c r="A279" s="342"/>
      <c r="B279" s="232" t="s">
        <v>196</v>
      </c>
      <c r="C279" s="233"/>
      <c r="D279" s="234">
        <v>8</v>
      </c>
      <c r="E279" s="235" t="s">
        <v>96</v>
      </c>
      <c r="F279" s="240">
        <v>1.44E-2</v>
      </c>
      <c r="G279" s="305">
        <f t="shared" si="4"/>
        <v>0.1152</v>
      </c>
      <c r="H279" s="253"/>
    </row>
    <row r="280" spans="1:8">
      <c r="A280" s="241"/>
      <c r="B280" s="356"/>
      <c r="C280" s="243" t="s">
        <v>214</v>
      </c>
      <c r="D280" s="244">
        <v>1</v>
      </c>
      <c r="E280" s="245" t="s">
        <v>73</v>
      </c>
      <c r="F280" s="246" t="s">
        <v>98</v>
      </c>
      <c r="G280" s="302">
        <f>SUM(G274:G279)</f>
        <v>189.624</v>
      </c>
      <c r="H280" s="248" t="s">
        <v>99</v>
      </c>
    </row>
    <row r="281" spans="1:8">
      <c r="A281" s="249">
        <v>9.8000000000000007</v>
      </c>
      <c r="B281" s="341" t="s">
        <v>215</v>
      </c>
      <c r="C281" s="233"/>
      <c r="D281" s="250"/>
      <c r="E281" s="250"/>
      <c r="F281" s="251"/>
      <c r="G281" s="252" t="s">
        <v>87</v>
      </c>
      <c r="H281" s="253"/>
    </row>
    <row r="282" spans="1:8">
      <c r="A282" s="231"/>
      <c r="B282" s="232" t="s">
        <v>216</v>
      </c>
      <c r="C282" s="233"/>
      <c r="D282" s="234">
        <v>105</v>
      </c>
      <c r="E282" s="235" t="s">
        <v>217</v>
      </c>
      <c r="F282" s="236">
        <v>1.6</v>
      </c>
      <c r="G282" s="305">
        <f t="shared" ref="G282:G287" si="5">D282*F282</f>
        <v>168</v>
      </c>
      <c r="H282" s="230"/>
    </row>
    <row r="283" spans="1:8">
      <c r="A283" s="231"/>
      <c r="B283" s="232" t="s">
        <v>145</v>
      </c>
      <c r="C283" s="233"/>
      <c r="D283" s="239">
        <v>18</v>
      </c>
      <c r="E283" s="235" t="s">
        <v>90</v>
      </c>
      <c r="F283" s="236">
        <v>2.08</v>
      </c>
      <c r="G283" s="305">
        <f t="shared" si="5"/>
        <v>37.44</v>
      </c>
      <c r="H283" s="283" t="s">
        <v>87</v>
      </c>
    </row>
    <row r="284" spans="1:8">
      <c r="A284" s="231"/>
      <c r="B284" s="232" t="s">
        <v>218</v>
      </c>
      <c r="C284" s="233"/>
      <c r="D284" s="350">
        <v>0.25</v>
      </c>
      <c r="E284" s="235" t="s">
        <v>90</v>
      </c>
      <c r="F284" s="236">
        <v>5.47</v>
      </c>
      <c r="G284" s="305">
        <f t="shared" si="5"/>
        <v>1.3674999999999999</v>
      </c>
      <c r="H284" s="230"/>
    </row>
    <row r="285" spans="1:8">
      <c r="A285" s="231"/>
      <c r="B285" s="232" t="s">
        <v>195</v>
      </c>
      <c r="C285" s="233"/>
      <c r="D285" s="350">
        <v>0.04</v>
      </c>
      <c r="E285" s="235" t="s">
        <v>93</v>
      </c>
      <c r="F285" s="236">
        <v>292.5</v>
      </c>
      <c r="G285" s="305">
        <f t="shared" si="5"/>
        <v>11.700000000000001</v>
      </c>
      <c r="H285" s="230"/>
    </row>
    <row r="286" spans="1:8">
      <c r="A286" s="231"/>
      <c r="B286" s="232" t="s">
        <v>196</v>
      </c>
      <c r="C286" s="233"/>
      <c r="D286" s="234">
        <v>6</v>
      </c>
      <c r="E286" s="235" t="s">
        <v>96</v>
      </c>
      <c r="F286" s="240">
        <v>1.44E-2</v>
      </c>
      <c r="G286" s="305">
        <f t="shared" si="5"/>
        <v>8.6400000000000005E-2</v>
      </c>
      <c r="H286" s="230"/>
    </row>
    <row r="287" spans="1:8">
      <c r="A287" s="231"/>
      <c r="B287" s="232" t="s">
        <v>219</v>
      </c>
      <c r="C287" s="233"/>
      <c r="D287" s="239">
        <v>0.02</v>
      </c>
      <c r="E287" s="235" t="s">
        <v>90</v>
      </c>
      <c r="F287" s="236">
        <v>150</v>
      </c>
      <c r="G287" s="305">
        <f t="shared" si="5"/>
        <v>3</v>
      </c>
      <c r="H287" s="230"/>
    </row>
    <row r="288" spans="1:8">
      <c r="A288" s="357"/>
      <c r="B288" s="358"/>
      <c r="C288" s="359" t="s">
        <v>220</v>
      </c>
      <c r="D288" s="360">
        <v>1</v>
      </c>
      <c r="E288" s="361" t="s">
        <v>73</v>
      </c>
      <c r="F288" s="362" t="s">
        <v>98</v>
      </c>
      <c r="G288" s="363">
        <f>SUM(G282:G287)</f>
        <v>221.59389999999999</v>
      </c>
      <c r="H288" s="364" t="s">
        <v>99</v>
      </c>
    </row>
    <row r="289" spans="1:8">
      <c r="A289" s="249">
        <v>9.9</v>
      </c>
      <c r="B289" s="226" t="s">
        <v>221</v>
      </c>
      <c r="C289" s="232"/>
      <c r="D289" s="227"/>
      <c r="E289" s="227"/>
      <c r="F289" s="228"/>
      <c r="G289" s="229" t="s">
        <v>87</v>
      </c>
      <c r="H289" s="230"/>
    </row>
    <row r="290" spans="1:8">
      <c r="A290" s="231"/>
      <c r="B290" s="232" t="s">
        <v>222</v>
      </c>
      <c r="C290" s="233"/>
      <c r="D290" s="234">
        <v>105</v>
      </c>
      <c r="E290" s="235" t="s">
        <v>217</v>
      </c>
      <c r="F290" s="236">
        <v>1.9</v>
      </c>
      <c r="G290" s="305">
        <f t="shared" ref="G290:G295" si="6">D290*F290</f>
        <v>199.5</v>
      </c>
      <c r="H290" s="230"/>
    </row>
    <row r="291" spans="1:8">
      <c r="A291" s="231"/>
      <c r="B291" s="232" t="s">
        <v>145</v>
      </c>
      <c r="C291" s="233"/>
      <c r="D291" s="239">
        <v>18</v>
      </c>
      <c r="E291" s="235" t="s">
        <v>90</v>
      </c>
      <c r="F291" s="236">
        <v>2.08</v>
      </c>
      <c r="G291" s="305">
        <f t="shared" si="6"/>
        <v>37.44</v>
      </c>
      <c r="H291" s="283" t="s">
        <v>87</v>
      </c>
    </row>
    <row r="292" spans="1:8">
      <c r="A292" s="231"/>
      <c r="B292" s="232" t="s">
        <v>218</v>
      </c>
      <c r="C292" s="233"/>
      <c r="D292" s="350">
        <v>0.25</v>
      </c>
      <c r="E292" s="235" t="s">
        <v>90</v>
      </c>
      <c r="F292" s="236">
        <v>5.47</v>
      </c>
      <c r="G292" s="305">
        <f t="shared" si="6"/>
        <v>1.3674999999999999</v>
      </c>
      <c r="H292" s="230"/>
    </row>
    <row r="293" spans="1:8">
      <c r="A293" s="231"/>
      <c r="B293" s="232" t="s">
        <v>195</v>
      </c>
      <c r="C293" s="233"/>
      <c r="D293" s="350">
        <v>0.04</v>
      </c>
      <c r="E293" s="235" t="s">
        <v>93</v>
      </c>
      <c r="F293" s="236">
        <v>292.5</v>
      </c>
      <c r="G293" s="305">
        <f t="shared" si="6"/>
        <v>11.700000000000001</v>
      </c>
      <c r="H293" s="230"/>
    </row>
    <row r="294" spans="1:8">
      <c r="A294" s="231"/>
      <c r="B294" s="232" t="s">
        <v>196</v>
      </c>
      <c r="C294" s="233"/>
      <c r="D294" s="234">
        <v>6</v>
      </c>
      <c r="E294" s="235" t="s">
        <v>96</v>
      </c>
      <c r="F294" s="240">
        <v>1.44E-2</v>
      </c>
      <c r="G294" s="305">
        <f t="shared" si="6"/>
        <v>8.6400000000000005E-2</v>
      </c>
      <c r="H294" s="230"/>
    </row>
    <row r="295" spans="1:8">
      <c r="A295" s="231"/>
      <c r="B295" s="232" t="s">
        <v>219</v>
      </c>
      <c r="C295" s="233"/>
      <c r="D295" s="239">
        <v>0.02</v>
      </c>
      <c r="E295" s="235" t="s">
        <v>90</v>
      </c>
      <c r="F295" s="236">
        <v>150</v>
      </c>
      <c r="G295" s="305">
        <f t="shared" si="6"/>
        <v>3</v>
      </c>
      <c r="H295" s="230"/>
    </row>
    <row r="296" spans="1:8" ht="21.75" thickBot="1">
      <c r="A296" s="258"/>
      <c r="B296" s="259"/>
      <c r="C296" s="260" t="s">
        <v>223</v>
      </c>
      <c r="D296" s="261">
        <v>1</v>
      </c>
      <c r="E296" s="346" t="s">
        <v>73</v>
      </c>
      <c r="F296" s="312" t="s">
        <v>98</v>
      </c>
      <c r="G296" s="313">
        <f>SUM(G290:G295)</f>
        <v>253.09389999999999</v>
      </c>
      <c r="H296" s="348" t="s">
        <v>99</v>
      </c>
    </row>
    <row r="297" spans="1:8">
      <c r="A297" s="266"/>
      <c r="B297" s="266"/>
      <c r="C297" s="266"/>
      <c r="D297" s="267"/>
      <c r="E297" s="349"/>
      <c r="F297" s="318"/>
      <c r="G297" s="710" t="str">
        <f>$G$37</f>
        <v xml:space="preserve"> เมษายน 2549</v>
      </c>
      <c r="H297" s="710"/>
    </row>
    <row r="298" spans="1:8" ht="21.75">
      <c r="A298" s="712" t="s">
        <v>224</v>
      </c>
      <c r="B298" s="712"/>
      <c r="C298" s="712"/>
      <c r="D298" s="712"/>
      <c r="E298" s="712"/>
      <c r="F298" s="712"/>
      <c r="G298" s="712"/>
      <c r="H298" s="712"/>
    </row>
    <row r="299" spans="1:8" ht="38.25" customHeight="1" thickBot="1">
      <c r="A299" s="713" t="s">
        <v>107</v>
      </c>
      <c r="B299" s="713"/>
      <c r="C299" s="713"/>
      <c r="D299" s="713"/>
      <c r="E299" s="713"/>
      <c r="F299" s="713"/>
      <c r="G299" s="713"/>
      <c r="H299" s="713"/>
    </row>
    <row r="300" spans="1:8">
      <c r="A300" s="714" t="s">
        <v>3</v>
      </c>
      <c r="B300" s="716" t="s">
        <v>4</v>
      </c>
      <c r="C300" s="717"/>
      <c r="D300" s="720" t="s">
        <v>16</v>
      </c>
      <c r="E300" s="720" t="s">
        <v>17</v>
      </c>
      <c r="F300" s="213" t="s">
        <v>83</v>
      </c>
      <c r="G300" s="214" t="s">
        <v>84</v>
      </c>
      <c r="H300" s="722" t="s">
        <v>6</v>
      </c>
    </row>
    <row r="301" spans="1:8">
      <c r="A301" s="715"/>
      <c r="B301" s="718"/>
      <c r="C301" s="719"/>
      <c r="D301" s="721"/>
      <c r="E301" s="721"/>
      <c r="F301" s="215" t="s">
        <v>85</v>
      </c>
      <c r="G301" s="216" t="s">
        <v>85</v>
      </c>
      <c r="H301" s="723"/>
    </row>
    <row r="302" spans="1:8">
      <c r="A302" s="365">
        <v>9.1</v>
      </c>
      <c r="B302" s="226" t="s">
        <v>225</v>
      </c>
      <c r="C302" s="232"/>
      <c r="D302" s="227"/>
      <c r="E302" s="227"/>
      <c r="F302" s="228"/>
      <c r="G302" s="229" t="s">
        <v>87</v>
      </c>
      <c r="H302" s="230"/>
    </row>
    <row r="303" spans="1:8">
      <c r="A303" s="231"/>
      <c r="B303" s="366" t="s">
        <v>226</v>
      </c>
      <c r="C303" s="233"/>
      <c r="D303" s="234">
        <v>28</v>
      </c>
      <c r="E303" s="235" t="s">
        <v>217</v>
      </c>
      <c r="F303" s="236">
        <v>5</v>
      </c>
      <c r="G303" s="305">
        <f t="shared" ref="G303:G308" si="7">D303*F303</f>
        <v>140</v>
      </c>
      <c r="H303" s="230"/>
    </row>
    <row r="304" spans="1:8">
      <c r="A304" s="231"/>
      <c r="B304" s="232" t="s">
        <v>227</v>
      </c>
      <c r="C304" s="233"/>
      <c r="D304" s="239">
        <v>18</v>
      </c>
      <c r="E304" s="235" t="s">
        <v>90</v>
      </c>
      <c r="F304" s="236">
        <v>2.08</v>
      </c>
      <c r="G304" s="305">
        <f t="shared" si="7"/>
        <v>37.44</v>
      </c>
      <c r="H304" s="283" t="s">
        <v>87</v>
      </c>
    </row>
    <row r="305" spans="1:8">
      <c r="A305" s="231"/>
      <c r="B305" s="232" t="s">
        <v>218</v>
      </c>
      <c r="C305" s="233"/>
      <c r="D305" s="350">
        <v>0.25</v>
      </c>
      <c r="E305" s="235" t="s">
        <v>90</v>
      </c>
      <c r="F305" s="236">
        <v>5.47</v>
      </c>
      <c r="G305" s="305">
        <f t="shared" si="7"/>
        <v>1.3674999999999999</v>
      </c>
      <c r="H305" s="230"/>
    </row>
    <row r="306" spans="1:8">
      <c r="A306" s="231"/>
      <c r="B306" s="232" t="s">
        <v>195</v>
      </c>
      <c r="C306" s="233"/>
      <c r="D306" s="350">
        <v>0.04</v>
      </c>
      <c r="E306" s="235" t="s">
        <v>93</v>
      </c>
      <c r="F306" s="236">
        <v>292.5</v>
      </c>
      <c r="G306" s="305">
        <f t="shared" si="7"/>
        <v>11.700000000000001</v>
      </c>
      <c r="H306" s="230"/>
    </row>
    <row r="307" spans="1:8">
      <c r="A307" s="231"/>
      <c r="B307" s="232" t="s">
        <v>196</v>
      </c>
      <c r="C307" s="233"/>
      <c r="D307" s="234">
        <v>6</v>
      </c>
      <c r="E307" s="235" t="s">
        <v>96</v>
      </c>
      <c r="F307" s="240">
        <v>1.44E-2</v>
      </c>
      <c r="G307" s="305">
        <f t="shared" si="7"/>
        <v>8.6400000000000005E-2</v>
      </c>
      <c r="H307" s="230"/>
    </row>
    <row r="308" spans="1:8">
      <c r="A308" s="231"/>
      <c r="B308" s="232" t="s">
        <v>219</v>
      </c>
      <c r="C308" s="233"/>
      <c r="D308" s="239">
        <v>0.02</v>
      </c>
      <c r="E308" s="235" t="s">
        <v>90</v>
      </c>
      <c r="F308" s="236">
        <v>150</v>
      </c>
      <c r="G308" s="305">
        <f t="shared" si="7"/>
        <v>3</v>
      </c>
      <c r="H308" s="230"/>
    </row>
    <row r="309" spans="1:8">
      <c r="A309" s="357"/>
      <c r="B309" s="358"/>
      <c r="C309" s="359" t="s">
        <v>228</v>
      </c>
      <c r="D309" s="360">
        <v>1</v>
      </c>
      <c r="E309" s="361" t="s">
        <v>73</v>
      </c>
      <c r="F309" s="362" t="s">
        <v>98</v>
      </c>
      <c r="G309" s="363">
        <f>SUM(G303:G308)</f>
        <v>193.59389999999999</v>
      </c>
      <c r="H309" s="364" t="s">
        <v>99</v>
      </c>
    </row>
    <row r="310" spans="1:8">
      <c r="A310" s="249">
        <v>9.11</v>
      </c>
      <c r="B310" s="226" t="s">
        <v>229</v>
      </c>
      <c r="C310" s="232"/>
      <c r="D310" s="227"/>
      <c r="E310" s="227"/>
      <c r="F310" s="228"/>
      <c r="G310" s="229" t="s">
        <v>87</v>
      </c>
      <c r="H310" s="230"/>
    </row>
    <row r="311" spans="1:8">
      <c r="A311" s="231"/>
      <c r="B311" s="366" t="s">
        <v>230</v>
      </c>
      <c r="C311" s="233"/>
      <c r="D311" s="234">
        <v>28</v>
      </c>
      <c r="E311" s="235" t="s">
        <v>217</v>
      </c>
      <c r="F311" s="236">
        <v>5.5</v>
      </c>
      <c r="G311" s="305">
        <f t="shared" ref="G311:G316" si="8">D311*F311</f>
        <v>154</v>
      </c>
      <c r="H311" s="230"/>
    </row>
    <row r="312" spans="1:8">
      <c r="A312" s="231"/>
      <c r="B312" s="232" t="s">
        <v>227</v>
      </c>
      <c r="C312" s="233"/>
      <c r="D312" s="239">
        <v>18</v>
      </c>
      <c r="E312" s="235" t="s">
        <v>90</v>
      </c>
      <c r="F312" s="236">
        <v>2.08</v>
      </c>
      <c r="G312" s="305">
        <f t="shared" si="8"/>
        <v>37.44</v>
      </c>
      <c r="H312" s="283" t="s">
        <v>87</v>
      </c>
    </row>
    <row r="313" spans="1:8">
      <c r="A313" s="231"/>
      <c r="B313" s="232" t="s">
        <v>218</v>
      </c>
      <c r="C313" s="233"/>
      <c r="D313" s="350">
        <v>0.25</v>
      </c>
      <c r="E313" s="235" t="s">
        <v>90</v>
      </c>
      <c r="F313" s="236">
        <v>5.47</v>
      </c>
      <c r="G313" s="305">
        <f t="shared" si="8"/>
        <v>1.3674999999999999</v>
      </c>
      <c r="H313" s="230"/>
    </row>
    <row r="314" spans="1:8">
      <c r="A314" s="231"/>
      <c r="B314" s="232" t="s">
        <v>195</v>
      </c>
      <c r="C314" s="233"/>
      <c r="D314" s="350">
        <v>0.04</v>
      </c>
      <c r="E314" s="235" t="s">
        <v>93</v>
      </c>
      <c r="F314" s="236">
        <v>292.5</v>
      </c>
      <c r="G314" s="305">
        <f t="shared" si="8"/>
        <v>11.700000000000001</v>
      </c>
      <c r="H314" s="230"/>
    </row>
    <row r="315" spans="1:8">
      <c r="A315" s="231"/>
      <c r="B315" s="232" t="s">
        <v>196</v>
      </c>
      <c r="C315" s="233"/>
      <c r="D315" s="234">
        <v>6</v>
      </c>
      <c r="E315" s="235" t="s">
        <v>96</v>
      </c>
      <c r="F315" s="240">
        <v>1.44E-2</v>
      </c>
      <c r="G315" s="305">
        <f t="shared" si="8"/>
        <v>8.6400000000000005E-2</v>
      </c>
      <c r="H315" s="230"/>
    </row>
    <row r="316" spans="1:8">
      <c r="A316" s="231"/>
      <c r="B316" s="232" t="s">
        <v>219</v>
      </c>
      <c r="C316" s="233"/>
      <c r="D316" s="239">
        <v>0.02</v>
      </c>
      <c r="E316" s="235" t="s">
        <v>90</v>
      </c>
      <c r="F316" s="236">
        <v>150</v>
      </c>
      <c r="G316" s="305">
        <f t="shared" si="8"/>
        <v>3</v>
      </c>
      <c r="H316" s="230"/>
    </row>
    <row r="317" spans="1:8">
      <c r="A317" s="357"/>
      <c r="B317" s="358"/>
      <c r="C317" s="359" t="s">
        <v>231</v>
      </c>
      <c r="D317" s="360">
        <v>1</v>
      </c>
      <c r="E317" s="361" t="s">
        <v>73</v>
      </c>
      <c r="F317" s="362" t="s">
        <v>98</v>
      </c>
      <c r="G317" s="363">
        <f>SUM(G311:G316)</f>
        <v>207.59389999999999</v>
      </c>
      <c r="H317" s="364" t="s">
        <v>99</v>
      </c>
    </row>
    <row r="318" spans="1:8">
      <c r="A318" s="249">
        <v>9.1199999999999992</v>
      </c>
      <c r="B318" s="226" t="s">
        <v>232</v>
      </c>
      <c r="C318" s="232"/>
      <c r="D318" s="227"/>
      <c r="E318" s="227"/>
      <c r="F318" s="228"/>
      <c r="G318" s="229" t="s">
        <v>87</v>
      </c>
      <c r="H318" s="230"/>
    </row>
    <row r="319" spans="1:8">
      <c r="A319" s="231"/>
      <c r="B319" s="366" t="s">
        <v>233</v>
      </c>
      <c r="C319" s="233"/>
      <c r="D319" s="234">
        <v>28</v>
      </c>
      <c r="E319" s="235" t="s">
        <v>217</v>
      </c>
      <c r="F319" s="236">
        <v>6.25</v>
      </c>
      <c r="G319" s="305">
        <f t="shared" ref="G319:G324" si="9">D319*F319</f>
        <v>175</v>
      </c>
      <c r="H319" s="230"/>
    </row>
    <row r="320" spans="1:8">
      <c r="A320" s="231"/>
      <c r="B320" s="232" t="s">
        <v>227</v>
      </c>
      <c r="C320" s="233"/>
      <c r="D320" s="239">
        <v>18</v>
      </c>
      <c r="E320" s="235" t="s">
        <v>90</v>
      </c>
      <c r="F320" s="236">
        <v>2.08</v>
      </c>
      <c r="G320" s="305">
        <f t="shared" si="9"/>
        <v>37.44</v>
      </c>
      <c r="H320" s="283" t="s">
        <v>87</v>
      </c>
    </row>
    <row r="321" spans="1:8">
      <c r="A321" s="231"/>
      <c r="B321" s="232" t="s">
        <v>218</v>
      </c>
      <c r="C321" s="233"/>
      <c r="D321" s="350">
        <v>0.25</v>
      </c>
      <c r="E321" s="235" t="s">
        <v>90</v>
      </c>
      <c r="F321" s="236">
        <v>5.47</v>
      </c>
      <c r="G321" s="305">
        <f t="shared" si="9"/>
        <v>1.3674999999999999</v>
      </c>
      <c r="H321" s="230"/>
    </row>
    <row r="322" spans="1:8">
      <c r="A322" s="231"/>
      <c r="B322" s="232" t="s">
        <v>195</v>
      </c>
      <c r="C322" s="233"/>
      <c r="D322" s="350">
        <v>0.04</v>
      </c>
      <c r="E322" s="235" t="s">
        <v>93</v>
      </c>
      <c r="F322" s="236">
        <v>292.5</v>
      </c>
      <c r="G322" s="305">
        <f t="shared" si="9"/>
        <v>11.700000000000001</v>
      </c>
      <c r="H322" s="230"/>
    </row>
    <row r="323" spans="1:8">
      <c r="A323" s="231"/>
      <c r="B323" s="232" t="s">
        <v>196</v>
      </c>
      <c r="C323" s="233"/>
      <c r="D323" s="234">
        <v>6</v>
      </c>
      <c r="E323" s="235" t="s">
        <v>96</v>
      </c>
      <c r="F323" s="240">
        <v>1.44E-2</v>
      </c>
      <c r="G323" s="305">
        <f t="shared" si="9"/>
        <v>8.6400000000000005E-2</v>
      </c>
      <c r="H323" s="230"/>
    </row>
    <row r="324" spans="1:8">
      <c r="A324" s="231"/>
      <c r="B324" s="232" t="s">
        <v>219</v>
      </c>
      <c r="C324" s="233"/>
      <c r="D324" s="239">
        <v>0.02</v>
      </c>
      <c r="E324" s="235" t="s">
        <v>90</v>
      </c>
      <c r="F324" s="236">
        <v>150</v>
      </c>
      <c r="G324" s="305">
        <f t="shared" si="9"/>
        <v>3</v>
      </c>
      <c r="H324" s="230"/>
    </row>
    <row r="325" spans="1:8">
      <c r="A325" s="357"/>
      <c r="B325" s="358"/>
      <c r="C325" s="359" t="s">
        <v>234</v>
      </c>
      <c r="D325" s="360">
        <v>1</v>
      </c>
      <c r="E325" s="361" t="s">
        <v>73</v>
      </c>
      <c r="F325" s="362" t="s">
        <v>98</v>
      </c>
      <c r="G325" s="363">
        <f>SUM(G319:G324)</f>
        <v>228.59389999999999</v>
      </c>
      <c r="H325" s="364" t="s">
        <v>99</v>
      </c>
    </row>
    <row r="326" spans="1:8">
      <c r="A326" s="249">
        <v>9.1300000000000008</v>
      </c>
      <c r="B326" s="226" t="s">
        <v>235</v>
      </c>
      <c r="C326" s="232"/>
      <c r="D326" s="227"/>
      <c r="E326" s="227"/>
      <c r="F326" s="228"/>
      <c r="G326" s="229" t="s">
        <v>87</v>
      </c>
      <c r="H326" s="230"/>
    </row>
    <row r="327" spans="1:8">
      <c r="A327" s="231"/>
      <c r="B327" s="232" t="s">
        <v>236</v>
      </c>
      <c r="C327" s="233"/>
      <c r="D327" s="234">
        <v>23</v>
      </c>
      <c r="E327" s="235" t="s">
        <v>217</v>
      </c>
      <c r="F327" s="236">
        <v>5.75</v>
      </c>
      <c r="G327" s="305">
        <f t="shared" ref="G327:G332" si="10">D327*F327</f>
        <v>132.25</v>
      </c>
      <c r="H327" s="230"/>
    </row>
    <row r="328" spans="1:8">
      <c r="A328" s="231"/>
      <c r="B328" s="232" t="s">
        <v>227</v>
      </c>
      <c r="C328" s="233"/>
      <c r="D328" s="239">
        <v>18</v>
      </c>
      <c r="E328" s="235" t="s">
        <v>90</v>
      </c>
      <c r="F328" s="236">
        <v>2.08</v>
      </c>
      <c r="G328" s="305">
        <f t="shared" si="10"/>
        <v>37.44</v>
      </c>
      <c r="H328" s="283" t="s">
        <v>87</v>
      </c>
    </row>
    <row r="329" spans="1:8">
      <c r="A329" s="231"/>
      <c r="B329" s="232" t="s">
        <v>218</v>
      </c>
      <c r="C329" s="233"/>
      <c r="D329" s="350">
        <v>0.25</v>
      </c>
      <c r="E329" s="235" t="s">
        <v>90</v>
      </c>
      <c r="F329" s="236">
        <v>5.47</v>
      </c>
      <c r="G329" s="305">
        <f t="shared" si="10"/>
        <v>1.3674999999999999</v>
      </c>
      <c r="H329" s="230"/>
    </row>
    <row r="330" spans="1:8">
      <c r="A330" s="231"/>
      <c r="B330" s="232" t="s">
        <v>195</v>
      </c>
      <c r="C330" s="233"/>
      <c r="D330" s="350">
        <v>0.04</v>
      </c>
      <c r="E330" s="235" t="s">
        <v>93</v>
      </c>
      <c r="F330" s="236">
        <v>292.5</v>
      </c>
      <c r="G330" s="305">
        <f t="shared" si="10"/>
        <v>11.700000000000001</v>
      </c>
      <c r="H330" s="230"/>
    </row>
    <row r="331" spans="1:8">
      <c r="A331" s="231"/>
      <c r="B331" s="232" t="s">
        <v>196</v>
      </c>
      <c r="C331" s="233"/>
      <c r="D331" s="234">
        <v>6</v>
      </c>
      <c r="E331" s="235" t="s">
        <v>96</v>
      </c>
      <c r="F331" s="240">
        <v>1.44E-2</v>
      </c>
      <c r="G331" s="305">
        <f t="shared" si="10"/>
        <v>8.6400000000000005E-2</v>
      </c>
      <c r="H331" s="230"/>
    </row>
    <row r="332" spans="1:8">
      <c r="A332" s="231"/>
      <c r="B332" s="232" t="s">
        <v>219</v>
      </c>
      <c r="C332" s="233"/>
      <c r="D332" s="239">
        <v>0.02</v>
      </c>
      <c r="E332" s="235" t="s">
        <v>90</v>
      </c>
      <c r="F332" s="236">
        <v>150</v>
      </c>
      <c r="G332" s="305">
        <f t="shared" si="10"/>
        <v>3</v>
      </c>
      <c r="H332" s="230"/>
    </row>
    <row r="333" spans="1:8" ht="21.75" thickBot="1">
      <c r="A333" s="258"/>
      <c r="B333" s="259"/>
      <c r="C333" s="260" t="s">
        <v>237</v>
      </c>
      <c r="D333" s="261">
        <v>1</v>
      </c>
      <c r="E333" s="346" t="s">
        <v>73</v>
      </c>
      <c r="F333" s="312" t="s">
        <v>98</v>
      </c>
      <c r="G333" s="313">
        <f>SUM(G327:G332)</f>
        <v>185.84389999999999</v>
      </c>
      <c r="H333" s="348" t="s">
        <v>99</v>
      </c>
    </row>
    <row r="334" spans="1:8">
      <c r="A334" s="266"/>
      <c r="B334" s="266"/>
      <c r="C334" s="266"/>
      <c r="D334" s="267"/>
      <c r="E334" s="349"/>
      <c r="F334" s="318"/>
      <c r="G334" s="710" t="str">
        <f>$G$37</f>
        <v xml:space="preserve"> เมษายน 2549</v>
      </c>
      <c r="H334" s="710"/>
    </row>
    <row r="335" spans="1:8" ht="21.75">
      <c r="A335" s="712" t="s">
        <v>238</v>
      </c>
      <c r="B335" s="712"/>
      <c r="C335" s="712"/>
      <c r="D335" s="712"/>
      <c r="E335" s="712"/>
      <c r="F335" s="712"/>
      <c r="G335" s="712"/>
      <c r="H335" s="712"/>
    </row>
    <row r="336" spans="1:8" ht="38.25" customHeight="1" thickBot="1">
      <c r="A336" s="713" t="s">
        <v>107</v>
      </c>
      <c r="B336" s="713"/>
      <c r="C336" s="713"/>
      <c r="D336" s="713"/>
      <c r="E336" s="713"/>
      <c r="F336" s="713"/>
      <c r="G336" s="713"/>
      <c r="H336" s="713"/>
    </row>
    <row r="337" spans="1:8">
      <c r="A337" s="714" t="s">
        <v>3</v>
      </c>
      <c r="B337" s="716" t="s">
        <v>4</v>
      </c>
      <c r="C337" s="717"/>
      <c r="D337" s="720" t="s">
        <v>16</v>
      </c>
      <c r="E337" s="720" t="s">
        <v>17</v>
      </c>
      <c r="F337" s="213" t="s">
        <v>83</v>
      </c>
      <c r="G337" s="214" t="s">
        <v>84</v>
      </c>
      <c r="H337" s="722" t="s">
        <v>6</v>
      </c>
    </row>
    <row r="338" spans="1:8">
      <c r="A338" s="715"/>
      <c r="B338" s="718"/>
      <c r="C338" s="719"/>
      <c r="D338" s="721"/>
      <c r="E338" s="721"/>
      <c r="F338" s="215" t="s">
        <v>85</v>
      </c>
      <c r="G338" s="216" t="s">
        <v>85</v>
      </c>
      <c r="H338" s="723"/>
    </row>
    <row r="339" spans="1:8">
      <c r="A339" s="365">
        <v>9.14</v>
      </c>
      <c r="B339" s="226" t="s">
        <v>239</v>
      </c>
      <c r="C339" s="232"/>
      <c r="D339" s="227"/>
      <c r="E339" s="227"/>
      <c r="F339" s="228"/>
      <c r="G339" s="229" t="s">
        <v>87</v>
      </c>
      <c r="H339" s="230"/>
    </row>
    <row r="340" spans="1:8">
      <c r="A340" s="231"/>
      <c r="B340" s="232" t="s">
        <v>240</v>
      </c>
      <c r="C340" s="233"/>
      <c r="D340" s="234">
        <v>23</v>
      </c>
      <c r="E340" s="235" t="s">
        <v>217</v>
      </c>
      <c r="F340" s="236">
        <v>6.25</v>
      </c>
      <c r="G340" s="305">
        <f t="shared" ref="G340:G345" si="11">D340*F340</f>
        <v>143.75</v>
      </c>
      <c r="H340" s="230"/>
    </row>
    <row r="341" spans="1:8">
      <c r="A341" s="231"/>
      <c r="B341" s="232" t="s">
        <v>145</v>
      </c>
      <c r="C341" s="233"/>
      <c r="D341" s="239">
        <v>18</v>
      </c>
      <c r="E341" s="235" t="s">
        <v>90</v>
      </c>
      <c r="F341" s="236">
        <v>2.08</v>
      </c>
      <c r="G341" s="305">
        <f t="shared" si="11"/>
        <v>37.44</v>
      </c>
      <c r="H341" s="283" t="s">
        <v>87</v>
      </c>
    </row>
    <row r="342" spans="1:8">
      <c r="A342" s="231"/>
      <c r="B342" s="232" t="s">
        <v>218</v>
      </c>
      <c r="C342" s="233"/>
      <c r="D342" s="350">
        <v>0.25</v>
      </c>
      <c r="E342" s="235" t="s">
        <v>90</v>
      </c>
      <c r="F342" s="236">
        <v>5.47</v>
      </c>
      <c r="G342" s="305">
        <f t="shared" si="11"/>
        <v>1.3674999999999999</v>
      </c>
      <c r="H342" s="230"/>
    </row>
    <row r="343" spans="1:8">
      <c r="A343" s="231"/>
      <c r="B343" s="232" t="s">
        <v>195</v>
      </c>
      <c r="C343" s="233"/>
      <c r="D343" s="350">
        <v>0.04</v>
      </c>
      <c r="E343" s="235" t="s">
        <v>93</v>
      </c>
      <c r="F343" s="236">
        <v>292.5</v>
      </c>
      <c r="G343" s="305">
        <f t="shared" si="11"/>
        <v>11.700000000000001</v>
      </c>
      <c r="H343" s="230"/>
    </row>
    <row r="344" spans="1:8">
      <c r="A344" s="231"/>
      <c r="B344" s="232" t="s">
        <v>196</v>
      </c>
      <c r="C344" s="233"/>
      <c r="D344" s="234">
        <v>6</v>
      </c>
      <c r="E344" s="235" t="s">
        <v>96</v>
      </c>
      <c r="F344" s="240">
        <v>1.44E-2</v>
      </c>
      <c r="G344" s="305">
        <f t="shared" si="11"/>
        <v>8.6400000000000005E-2</v>
      </c>
      <c r="H344" s="230"/>
    </row>
    <row r="345" spans="1:8">
      <c r="A345" s="231"/>
      <c r="B345" s="232" t="s">
        <v>219</v>
      </c>
      <c r="C345" s="233"/>
      <c r="D345" s="239">
        <v>0.02</v>
      </c>
      <c r="E345" s="235" t="s">
        <v>90</v>
      </c>
      <c r="F345" s="236">
        <v>150</v>
      </c>
      <c r="G345" s="305">
        <f t="shared" si="11"/>
        <v>3</v>
      </c>
      <c r="H345" s="230"/>
    </row>
    <row r="346" spans="1:8">
      <c r="A346" s="241"/>
      <c r="B346" s="242"/>
      <c r="C346" s="243" t="s">
        <v>241</v>
      </c>
      <c r="D346" s="244">
        <v>1</v>
      </c>
      <c r="E346" s="245" t="s">
        <v>73</v>
      </c>
      <c r="F346" s="246" t="s">
        <v>98</v>
      </c>
      <c r="G346" s="302">
        <f>SUM(G340:G345)</f>
        <v>197.34389999999999</v>
      </c>
      <c r="H346" s="248" t="s">
        <v>99</v>
      </c>
    </row>
    <row r="347" spans="1:8">
      <c r="A347" s="249">
        <v>9.15</v>
      </c>
      <c r="B347" s="341" t="s">
        <v>242</v>
      </c>
      <c r="C347" s="233"/>
      <c r="D347" s="250"/>
      <c r="E347" s="250"/>
      <c r="F347" s="251"/>
      <c r="G347" s="252" t="s">
        <v>87</v>
      </c>
      <c r="H347" s="253"/>
    </row>
    <row r="348" spans="1:8">
      <c r="A348" s="231"/>
      <c r="B348" s="232" t="s">
        <v>243</v>
      </c>
      <c r="C348" s="233"/>
      <c r="D348" s="234">
        <v>14</v>
      </c>
      <c r="E348" s="235" t="s">
        <v>217</v>
      </c>
      <c r="F348" s="236">
        <v>11.5</v>
      </c>
      <c r="G348" s="305">
        <f t="shared" ref="G348:G353" si="12">D348*F348</f>
        <v>161</v>
      </c>
      <c r="H348" s="230"/>
    </row>
    <row r="349" spans="1:8">
      <c r="A349" s="231"/>
      <c r="B349" s="232" t="s">
        <v>145</v>
      </c>
      <c r="C349" s="233"/>
      <c r="D349" s="239">
        <v>18</v>
      </c>
      <c r="E349" s="235" t="s">
        <v>90</v>
      </c>
      <c r="F349" s="236">
        <v>2.08</v>
      </c>
      <c r="G349" s="305">
        <f t="shared" si="12"/>
        <v>37.44</v>
      </c>
      <c r="H349" s="283" t="s">
        <v>87</v>
      </c>
    </row>
    <row r="350" spans="1:8">
      <c r="A350" s="231"/>
      <c r="B350" s="232" t="s">
        <v>218</v>
      </c>
      <c r="C350" s="233"/>
      <c r="D350" s="350">
        <v>0.25</v>
      </c>
      <c r="E350" s="235" t="s">
        <v>90</v>
      </c>
      <c r="F350" s="236">
        <v>5.47</v>
      </c>
      <c r="G350" s="305">
        <f t="shared" si="12"/>
        <v>1.3674999999999999</v>
      </c>
      <c r="H350" s="230"/>
    </row>
    <row r="351" spans="1:8">
      <c r="A351" s="231"/>
      <c r="B351" s="232" t="s">
        <v>195</v>
      </c>
      <c r="C351" s="233"/>
      <c r="D351" s="350">
        <v>0.04</v>
      </c>
      <c r="E351" s="235" t="s">
        <v>93</v>
      </c>
      <c r="F351" s="236">
        <v>292.5</v>
      </c>
      <c r="G351" s="305">
        <f t="shared" si="12"/>
        <v>11.700000000000001</v>
      </c>
      <c r="H351" s="230"/>
    </row>
    <row r="352" spans="1:8">
      <c r="A352" s="231"/>
      <c r="B352" s="232" t="s">
        <v>196</v>
      </c>
      <c r="C352" s="233"/>
      <c r="D352" s="234">
        <v>6</v>
      </c>
      <c r="E352" s="235" t="s">
        <v>96</v>
      </c>
      <c r="F352" s="240">
        <v>1.44E-2</v>
      </c>
      <c r="G352" s="305">
        <f t="shared" si="12"/>
        <v>8.6400000000000005E-2</v>
      </c>
      <c r="H352" s="230"/>
    </row>
    <row r="353" spans="1:8">
      <c r="A353" s="231"/>
      <c r="B353" s="232" t="s">
        <v>219</v>
      </c>
      <c r="C353" s="233"/>
      <c r="D353" s="239">
        <v>0.02</v>
      </c>
      <c r="E353" s="235" t="s">
        <v>90</v>
      </c>
      <c r="F353" s="236">
        <v>150</v>
      </c>
      <c r="G353" s="305">
        <f t="shared" si="12"/>
        <v>3</v>
      </c>
      <c r="H353" s="230"/>
    </row>
    <row r="354" spans="1:8">
      <c r="A354" s="241"/>
      <c r="B354" s="242"/>
      <c r="C354" s="243" t="s">
        <v>244</v>
      </c>
      <c r="D354" s="244">
        <v>1</v>
      </c>
      <c r="E354" s="245" t="s">
        <v>73</v>
      </c>
      <c r="F354" s="246" t="s">
        <v>98</v>
      </c>
      <c r="G354" s="302">
        <f>SUM(G348:G353)</f>
        <v>214.59389999999999</v>
      </c>
      <c r="H354" s="248" t="s">
        <v>99</v>
      </c>
    </row>
    <row r="355" spans="1:8">
      <c r="A355" s="365">
        <v>9.16</v>
      </c>
      <c r="B355" s="226" t="s">
        <v>245</v>
      </c>
      <c r="C355" s="232"/>
      <c r="D355" s="227"/>
      <c r="E355" s="227"/>
      <c r="F355" s="228"/>
      <c r="G355" s="229" t="s">
        <v>87</v>
      </c>
      <c r="H355" s="230"/>
    </row>
    <row r="356" spans="1:8">
      <c r="A356" s="231"/>
      <c r="B356" s="232" t="s">
        <v>246</v>
      </c>
      <c r="C356" s="233"/>
      <c r="D356" s="234">
        <v>14</v>
      </c>
      <c r="E356" s="235" t="s">
        <v>217</v>
      </c>
      <c r="F356" s="236">
        <v>12</v>
      </c>
      <c r="G356" s="305">
        <f t="shared" ref="G356:G361" si="13">D356*F356</f>
        <v>168</v>
      </c>
      <c r="H356" s="230"/>
    </row>
    <row r="357" spans="1:8">
      <c r="A357" s="231"/>
      <c r="B357" s="232" t="s">
        <v>145</v>
      </c>
      <c r="C357" s="233"/>
      <c r="D357" s="239">
        <v>18</v>
      </c>
      <c r="E357" s="235" t="s">
        <v>90</v>
      </c>
      <c r="F357" s="236">
        <v>2.08</v>
      </c>
      <c r="G357" s="305">
        <f t="shared" si="13"/>
        <v>37.44</v>
      </c>
      <c r="H357" s="283" t="s">
        <v>87</v>
      </c>
    </row>
    <row r="358" spans="1:8">
      <c r="A358" s="231"/>
      <c r="B358" s="232" t="s">
        <v>218</v>
      </c>
      <c r="C358" s="233"/>
      <c r="D358" s="350">
        <v>0.25</v>
      </c>
      <c r="E358" s="235" t="s">
        <v>90</v>
      </c>
      <c r="F358" s="236">
        <v>5.47</v>
      </c>
      <c r="G358" s="305">
        <f t="shared" si="13"/>
        <v>1.3674999999999999</v>
      </c>
      <c r="H358" s="230"/>
    </row>
    <row r="359" spans="1:8">
      <c r="A359" s="231"/>
      <c r="B359" s="232" t="s">
        <v>195</v>
      </c>
      <c r="C359" s="233"/>
      <c r="D359" s="350">
        <v>0.04</v>
      </c>
      <c r="E359" s="235" t="s">
        <v>93</v>
      </c>
      <c r="F359" s="236">
        <v>292.5</v>
      </c>
      <c r="G359" s="305">
        <f t="shared" si="13"/>
        <v>11.700000000000001</v>
      </c>
      <c r="H359" s="230"/>
    </row>
    <row r="360" spans="1:8">
      <c r="A360" s="231"/>
      <c r="B360" s="232" t="s">
        <v>196</v>
      </c>
      <c r="C360" s="233"/>
      <c r="D360" s="234">
        <v>6</v>
      </c>
      <c r="E360" s="235" t="s">
        <v>96</v>
      </c>
      <c r="F360" s="240">
        <v>1.44E-2</v>
      </c>
      <c r="G360" s="305">
        <f t="shared" si="13"/>
        <v>8.6400000000000005E-2</v>
      </c>
      <c r="H360" s="230"/>
    </row>
    <row r="361" spans="1:8">
      <c r="A361" s="231"/>
      <c r="B361" s="232" t="s">
        <v>219</v>
      </c>
      <c r="C361" s="233"/>
      <c r="D361" s="239">
        <v>0.02</v>
      </c>
      <c r="E361" s="235" t="s">
        <v>90</v>
      </c>
      <c r="F361" s="236">
        <v>150</v>
      </c>
      <c r="G361" s="305">
        <f t="shared" si="13"/>
        <v>3</v>
      </c>
      <c r="H361" s="230"/>
    </row>
    <row r="362" spans="1:8">
      <c r="A362" s="241"/>
      <c r="B362" s="242"/>
      <c r="C362" s="243" t="s">
        <v>247</v>
      </c>
      <c r="D362" s="244">
        <v>1</v>
      </c>
      <c r="E362" s="245" t="s">
        <v>73</v>
      </c>
      <c r="F362" s="246" t="s">
        <v>98</v>
      </c>
      <c r="G362" s="302">
        <f>SUM(G356:G361)</f>
        <v>221.59389999999999</v>
      </c>
      <c r="H362" s="248" t="s">
        <v>99</v>
      </c>
    </row>
    <row r="363" spans="1:8">
      <c r="A363" s="365">
        <v>9.17</v>
      </c>
      <c r="B363" s="226" t="s">
        <v>248</v>
      </c>
      <c r="C363" s="232"/>
      <c r="D363" s="227"/>
      <c r="E363" s="227"/>
      <c r="F363" s="228"/>
      <c r="G363" s="229" t="s">
        <v>87</v>
      </c>
      <c r="H363" s="230"/>
    </row>
    <row r="364" spans="1:8">
      <c r="A364" s="231"/>
      <c r="B364" s="232" t="s">
        <v>249</v>
      </c>
      <c r="C364" s="233"/>
      <c r="D364" s="234">
        <v>55</v>
      </c>
      <c r="E364" s="235" t="s">
        <v>217</v>
      </c>
      <c r="F364" s="367">
        <v>3.5</v>
      </c>
      <c r="G364" s="305">
        <f>D364*F364</f>
        <v>192.5</v>
      </c>
      <c r="H364" s="230"/>
    </row>
    <row r="365" spans="1:8">
      <c r="A365" s="231"/>
      <c r="B365" s="232" t="s">
        <v>145</v>
      </c>
      <c r="C365" s="233"/>
      <c r="D365" s="239">
        <v>18</v>
      </c>
      <c r="E365" s="235" t="s">
        <v>90</v>
      </c>
      <c r="F365" s="236">
        <v>2.08</v>
      </c>
      <c r="G365" s="305">
        <f>D365*F365</f>
        <v>37.44</v>
      </c>
      <c r="H365" s="283" t="s">
        <v>87</v>
      </c>
    </row>
    <row r="366" spans="1:8">
      <c r="A366" s="231"/>
      <c r="B366" s="232" t="s">
        <v>250</v>
      </c>
      <c r="C366" s="233"/>
      <c r="D366" s="350">
        <v>0.35</v>
      </c>
      <c r="E366" s="235" t="s">
        <v>90</v>
      </c>
      <c r="F366" s="236">
        <v>27.14</v>
      </c>
      <c r="G366" s="305">
        <f>D366*F366</f>
        <v>9.4989999999999988</v>
      </c>
      <c r="H366" s="230"/>
    </row>
    <row r="367" spans="1:8">
      <c r="A367" s="231"/>
      <c r="B367" s="232" t="s">
        <v>195</v>
      </c>
      <c r="C367" s="233"/>
      <c r="D367" s="350">
        <v>0.04</v>
      </c>
      <c r="E367" s="235" t="s">
        <v>93</v>
      </c>
      <c r="F367" s="236">
        <v>292.5</v>
      </c>
      <c r="G367" s="305">
        <f>D367*F367</f>
        <v>11.700000000000001</v>
      </c>
      <c r="H367" s="230"/>
    </row>
    <row r="368" spans="1:8">
      <c r="A368" s="231"/>
      <c r="B368" s="232" t="s">
        <v>196</v>
      </c>
      <c r="C368" s="233"/>
      <c r="D368" s="234">
        <v>6</v>
      </c>
      <c r="E368" s="235" t="s">
        <v>96</v>
      </c>
      <c r="F368" s="240">
        <v>1.44E-2</v>
      </c>
      <c r="G368" s="305">
        <f>D368*F368</f>
        <v>8.6400000000000005E-2</v>
      </c>
      <c r="H368" s="230"/>
    </row>
    <row r="369" spans="1:8">
      <c r="A369" s="231"/>
      <c r="B369" s="254"/>
      <c r="C369" s="232" t="s">
        <v>251</v>
      </c>
      <c r="D369" s="234">
        <v>1</v>
      </c>
      <c r="E369" s="235" t="s">
        <v>73</v>
      </c>
      <c r="F369" s="255" t="s">
        <v>98</v>
      </c>
      <c r="G369" s="352">
        <f>SUM(G363:G368)</f>
        <v>251.22539999999998</v>
      </c>
      <c r="H369" s="257" t="s">
        <v>99</v>
      </c>
    </row>
    <row r="370" spans="1:8" ht="21.75" thickBot="1">
      <c r="A370" s="258"/>
      <c r="B370" s="259"/>
      <c r="C370" s="260"/>
      <c r="D370" s="271"/>
      <c r="E370" s="271"/>
      <c r="F370" s="272"/>
      <c r="G370" s="273" t="s">
        <v>87</v>
      </c>
      <c r="H370" s="274"/>
    </row>
    <row r="371" spans="1:8">
      <c r="A371" s="266"/>
      <c r="B371" s="266"/>
      <c r="C371" s="266"/>
      <c r="D371" s="266"/>
      <c r="E371" s="266"/>
      <c r="F371" s="275"/>
      <c r="G371" s="710" t="str">
        <f>$G$37</f>
        <v xml:space="preserve"> เมษายน 2549</v>
      </c>
      <c r="H371" s="710"/>
    </row>
    <row r="372" spans="1:8" ht="21.75">
      <c r="A372" s="712" t="s">
        <v>252</v>
      </c>
      <c r="B372" s="712"/>
      <c r="C372" s="712"/>
      <c r="D372" s="712"/>
      <c r="E372" s="712"/>
      <c r="F372" s="712"/>
      <c r="G372" s="712"/>
      <c r="H372" s="712"/>
    </row>
    <row r="373" spans="1:8" ht="38.25" customHeight="1" thickBot="1">
      <c r="A373" s="713" t="s">
        <v>107</v>
      </c>
      <c r="B373" s="713"/>
      <c r="C373" s="713"/>
      <c r="D373" s="713"/>
      <c r="E373" s="713"/>
      <c r="F373" s="713"/>
      <c r="G373" s="713"/>
      <c r="H373" s="713"/>
    </row>
    <row r="374" spans="1:8">
      <c r="A374" s="714" t="s">
        <v>3</v>
      </c>
      <c r="B374" s="716" t="s">
        <v>4</v>
      </c>
      <c r="C374" s="717"/>
      <c r="D374" s="720" t="s">
        <v>16</v>
      </c>
      <c r="E374" s="720" t="s">
        <v>17</v>
      </c>
      <c r="F374" s="213" t="s">
        <v>83</v>
      </c>
      <c r="G374" s="214" t="s">
        <v>84</v>
      </c>
      <c r="H374" s="722" t="s">
        <v>6</v>
      </c>
    </row>
    <row r="375" spans="1:8">
      <c r="A375" s="715"/>
      <c r="B375" s="718"/>
      <c r="C375" s="719"/>
      <c r="D375" s="721"/>
      <c r="E375" s="721"/>
      <c r="F375" s="215" t="s">
        <v>85</v>
      </c>
      <c r="G375" s="216" t="s">
        <v>85</v>
      </c>
      <c r="H375" s="723"/>
    </row>
    <row r="376" spans="1:8" ht="20.100000000000001" customHeight="1">
      <c r="A376" s="365">
        <v>9.18</v>
      </c>
      <c r="B376" s="226" t="s">
        <v>253</v>
      </c>
      <c r="C376" s="232"/>
      <c r="D376" s="227"/>
      <c r="E376" s="227"/>
      <c r="F376" s="228"/>
      <c r="G376" s="229" t="s">
        <v>87</v>
      </c>
      <c r="H376" s="230"/>
    </row>
    <row r="377" spans="1:8" ht="20.100000000000001" customHeight="1">
      <c r="A377" s="231"/>
      <c r="B377" s="232" t="s">
        <v>254</v>
      </c>
      <c r="C377" s="233"/>
      <c r="D377" s="239">
        <v>1.06</v>
      </c>
      <c r="E377" s="235" t="s">
        <v>73</v>
      </c>
      <c r="F377" s="236">
        <v>1040</v>
      </c>
      <c r="G377" s="305">
        <f t="shared" ref="G377:G382" si="14">D377*F377</f>
        <v>1102.4000000000001</v>
      </c>
      <c r="H377" s="284" t="s">
        <v>255</v>
      </c>
    </row>
    <row r="378" spans="1:8" ht="20.100000000000001" customHeight="1">
      <c r="A378" s="231"/>
      <c r="B378" s="232" t="s">
        <v>145</v>
      </c>
      <c r="C378" s="233"/>
      <c r="D378" s="239">
        <v>18</v>
      </c>
      <c r="E378" s="235" t="s">
        <v>90</v>
      </c>
      <c r="F378" s="236">
        <v>2.08</v>
      </c>
      <c r="G378" s="305">
        <f t="shared" si="14"/>
        <v>37.44</v>
      </c>
      <c r="H378" s="284" t="s">
        <v>87</v>
      </c>
    </row>
    <row r="379" spans="1:8" ht="20.100000000000001" customHeight="1">
      <c r="A379" s="231"/>
      <c r="B379" s="232" t="s">
        <v>250</v>
      </c>
      <c r="C379" s="233"/>
      <c r="D379" s="350">
        <v>0.25</v>
      </c>
      <c r="E379" s="235" t="s">
        <v>90</v>
      </c>
      <c r="F379" s="236">
        <v>27.14</v>
      </c>
      <c r="G379" s="305">
        <f t="shared" si="14"/>
        <v>6.7850000000000001</v>
      </c>
      <c r="H379" s="283" t="s">
        <v>87</v>
      </c>
    </row>
    <row r="380" spans="1:8" ht="20.100000000000001" customHeight="1">
      <c r="A380" s="231"/>
      <c r="B380" s="232" t="s">
        <v>195</v>
      </c>
      <c r="C380" s="233"/>
      <c r="D380" s="350">
        <v>0.04</v>
      </c>
      <c r="E380" s="235" t="s">
        <v>93</v>
      </c>
      <c r="F380" s="236">
        <v>292.5</v>
      </c>
      <c r="G380" s="305">
        <f t="shared" si="14"/>
        <v>11.700000000000001</v>
      </c>
      <c r="H380" s="230"/>
    </row>
    <row r="381" spans="1:8" ht="20.100000000000001" customHeight="1">
      <c r="A381" s="231"/>
      <c r="B381" s="232" t="s">
        <v>196</v>
      </c>
      <c r="C381" s="233"/>
      <c r="D381" s="234">
        <v>6</v>
      </c>
      <c r="E381" s="235" t="s">
        <v>96</v>
      </c>
      <c r="F381" s="240">
        <v>1.44E-2</v>
      </c>
      <c r="G381" s="305">
        <f t="shared" si="14"/>
        <v>8.6400000000000005E-2</v>
      </c>
      <c r="H381" s="230"/>
    </row>
    <row r="382" spans="1:8" ht="20.100000000000001" customHeight="1">
      <c r="A382" s="231"/>
      <c r="B382" s="232" t="s">
        <v>219</v>
      </c>
      <c r="C382" s="233"/>
      <c r="D382" s="239">
        <v>0.02</v>
      </c>
      <c r="E382" s="235" t="s">
        <v>90</v>
      </c>
      <c r="F382" s="236">
        <v>150</v>
      </c>
      <c r="G382" s="305">
        <f t="shared" si="14"/>
        <v>3</v>
      </c>
      <c r="H382" s="230"/>
    </row>
    <row r="383" spans="1:8" ht="20.100000000000001" customHeight="1">
      <c r="A383" s="231"/>
      <c r="B383" s="232" t="s">
        <v>256</v>
      </c>
      <c r="C383" s="233"/>
      <c r="D383" s="234">
        <v>1</v>
      </c>
      <c r="E383" s="235" t="s">
        <v>78</v>
      </c>
      <c r="F383" s="236">
        <v>10</v>
      </c>
      <c r="G383" s="305">
        <f>D383*F383</f>
        <v>10</v>
      </c>
      <c r="H383" s="230"/>
    </row>
    <row r="384" spans="1:8" ht="20.100000000000001" customHeight="1">
      <c r="A384" s="241"/>
      <c r="B384" s="242"/>
      <c r="C384" s="243" t="s">
        <v>257</v>
      </c>
      <c r="D384" s="244">
        <v>1</v>
      </c>
      <c r="E384" s="245" t="s">
        <v>73</v>
      </c>
      <c r="F384" s="246" t="s">
        <v>98</v>
      </c>
      <c r="G384" s="302">
        <f>SUM(G377:G383)</f>
        <v>1171.4114000000002</v>
      </c>
      <c r="H384" s="248" t="s">
        <v>99</v>
      </c>
    </row>
    <row r="385" spans="1:8" ht="20.100000000000001" customHeight="1">
      <c r="A385" s="249">
        <v>9.19</v>
      </c>
      <c r="B385" s="341" t="s">
        <v>258</v>
      </c>
      <c r="C385" s="233"/>
      <c r="D385" s="250"/>
      <c r="E385" s="250"/>
      <c r="F385" s="251"/>
      <c r="G385" s="252" t="s">
        <v>87</v>
      </c>
      <c r="H385" s="253"/>
    </row>
    <row r="386" spans="1:8" ht="20.100000000000001" customHeight="1">
      <c r="A386" s="231"/>
      <c r="B386" s="232" t="s">
        <v>259</v>
      </c>
      <c r="C386" s="233"/>
      <c r="D386" s="239">
        <v>1.06</v>
      </c>
      <c r="E386" s="235" t="s">
        <v>73</v>
      </c>
      <c r="F386" s="236">
        <v>2500</v>
      </c>
      <c r="G386" s="305">
        <f t="shared" ref="G386:G392" si="15">D386*F386</f>
        <v>2650</v>
      </c>
      <c r="H386" s="284" t="s">
        <v>255</v>
      </c>
    </row>
    <row r="387" spans="1:8" ht="20.100000000000001" customHeight="1">
      <c r="A387" s="231"/>
      <c r="B387" s="232" t="s">
        <v>145</v>
      </c>
      <c r="C387" s="233"/>
      <c r="D387" s="239">
        <v>18</v>
      </c>
      <c r="E387" s="235" t="s">
        <v>90</v>
      </c>
      <c r="F387" s="236">
        <v>2.08</v>
      </c>
      <c r="G387" s="305">
        <f t="shared" si="15"/>
        <v>37.44</v>
      </c>
      <c r="H387" s="284" t="s">
        <v>87</v>
      </c>
    </row>
    <row r="388" spans="1:8" ht="20.100000000000001" customHeight="1">
      <c r="A388" s="231"/>
      <c r="B388" s="232" t="s">
        <v>260</v>
      </c>
      <c r="C388" s="233"/>
      <c r="D388" s="350">
        <v>0.25</v>
      </c>
      <c r="E388" s="235" t="s">
        <v>90</v>
      </c>
      <c r="F388" s="236">
        <v>27.14</v>
      </c>
      <c r="G388" s="305">
        <f t="shared" si="15"/>
        <v>6.7850000000000001</v>
      </c>
      <c r="H388" s="283" t="s">
        <v>87</v>
      </c>
    </row>
    <row r="389" spans="1:8" ht="20.100000000000001" customHeight="1">
      <c r="A389" s="231"/>
      <c r="B389" s="232" t="s">
        <v>195</v>
      </c>
      <c r="C389" s="233"/>
      <c r="D389" s="350">
        <v>0.04</v>
      </c>
      <c r="E389" s="235" t="s">
        <v>93</v>
      </c>
      <c r="F389" s="236">
        <v>292.5</v>
      </c>
      <c r="G389" s="305">
        <f t="shared" si="15"/>
        <v>11.700000000000001</v>
      </c>
      <c r="H389" s="230"/>
    </row>
    <row r="390" spans="1:8" ht="20.100000000000001" customHeight="1">
      <c r="A390" s="231"/>
      <c r="B390" s="232" t="s">
        <v>196</v>
      </c>
      <c r="C390" s="233"/>
      <c r="D390" s="234">
        <v>6</v>
      </c>
      <c r="E390" s="235" t="s">
        <v>96</v>
      </c>
      <c r="F390" s="240">
        <v>1.44E-2</v>
      </c>
      <c r="G390" s="305">
        <f t="shared" si="15"/>
        <v>8.6400000000000005E-2</v>
      </c>
      <c r="H390" s="230"/>
    </row>
    <row r="391" spans="1:8" ht="20.100000000000001" customHeight="1">
      <c r="A391" s="231"/>
      <c r="B391" s="232" t="s">
        <v>219</v>
      </c>
      <c r="C391" s="233"/>
      <c r="D391" s="239">
        <v>0.02</v>
      </c>
      <c r="E391" s="235" t="s">
        <v>90</v>
      </c>
      <c r="F391" s="236">
        <v>150</v>
      </c>
      <c r="G391" s="305">
        <f t="shared" si="15"/>
        <v>3</v>
      </c>
      <c r="H391" s="230"/>
    </row>
    <row r="392" spans="1:8" ht="20.100000000000001" customHeight="1">
      <c r="A392" s="231"/>
      <c r="B392" s="232" t="s">
        <v>256</v>
      </c>
      <c r="C392" s="233"/>
      <c r="D392" s="234">
        <v>1</v>
      </c>
      <c r="E392" s="235" t="s">
        <v>78</v>
      </c>
      <c r="F392" s="236">
        <v>10</v>
      </c>
      <c r="G392" s="305">
        <f t="shared" si="15"/>
        <v>10</v>
      </c>
      <c r="H392" s="230"/>
    </row>
    <row r="393" spans="1:8" ht="20.100000000000001" customHeight="1">
      <c r="A393" s="241"/>
      <c r="B393" s="242"/>
      <c r="C393" s="243" t="s">
        <v>261</v>
      </c>
      <c r="D393" s="244">
        <v>1</v>
      </c>
      <c r="E393" s="245" t="s">
        <v>73</v>
      </c>
      <c r="F393" s="246" t="s">
        <v>98</v>
      </c>
      <c r="G393" s="302">
        <f>SUM(G386:G392)</f>
        <v>2719.0113999999999</v>
      </c>
      <c r="H393" s="248" t="s">
        <v>99</v>
      </c>
    </row>
    <row r="394" spans="1:8" ht="20.100000000000001" customHeight="1">
      <c r="A394" s="365">
        <v>9.1999999999999993</v>
      </c>
      <c r="B394" s="226" t="s">
        <v>262</v>
      </c>
      <c r="C394" s="232"/>
      <c r="D394" s="227"/>
      <c r="E394" s="227"/>
      <c r="F394" s="228"/>
      <c r="G394" s="229" t="s">
        <v>87</v>
      </c>
      <c r="H394" s="230"/>
    </row>
    <row r="395" spans="1:8" ht="20.100000000000001" customHeight="1">
      <c r="A395" s="231"/>
      <c r="B395" s="232" t="s">
        <v>263</v>
      </c>
      <c r="C395" s="233"/>
      <c r="D395" s="234">
        <v>14</v>
      </c>
      <c r="E395" s="235" t="s">
        <v>217</v>
      </c>
      <c r="F395" s="236">
        <v>28.04</v>
      </c>
      <c r="G395" s="305">
        <f t="shared" ref="G395:G400" si="16">D395*F395</f>
        <v>392.56</v>
      </c>
      <c r="H395" s="230"/>
    </row>
    <row r="396" spans="1:8" ht="20.100000000000001" customHeight="1">
      <c r="A396" s="231"/>
      <c r="B396" s="232" t="s">
        <v>145</v>
      </c>
      <c r="C396" s="233"/>
      <c r="D396" s="239">
        <v>18</v>
      </c>
      <c r="E396" s="235" t="s">
        <v>90</v>
      </c>
      <c r="F396" s="236">
        <v>2.08</v>
      </c>
      <c r="G396" s="305">
        <f t="shared" si="16"/>
        <v>37.44</v>
      </c>
      <c r="H396" s="283" t="s">
        <v>87</v>
      </c>
    </row>
    <row r="397" spans="1:8" ht="20.100000000000001" customHeight="1">
      <c r="A397" s="231"/>
      <c r="B397" s="232" t="s">
        <v>260</v>
      </c>
      <c r="C397" s="233"/>
      <c r="D397" s="350">
        <v>0.25</v>
      </c>
      <c r="E397" s="235" t="s">
        <v>90</v>
      </c>
      <c r="F397" s="236">
        <v>27.14</v>
      </c>
      <c r="G397" s="305">
        <f t="shared" si="16"/>
        <v>6.7850000000000001</v>
      </c>
      <c r="H397" s="230"/>
    </row>
    <row r="398" spans="1:8" ht="20.100000000000001" customHeight="1">
      <c r="A398" s="231"/>
      <c r="B398" s="232" t="s">
        <v>195</v>
      </c>
      <c r="C398" s="233"/>
      <c r="D398" s="350">
        <v>0.04</v>
      </c>
      <c r="E398" s="235" t="s">
        <v>93</v>
      </c>
      <c r="F398" s="236">
        <v>292.5</v>
      </c>
      <c r="G398" s="305">
        <f t="shared" si="16"/>
        <v>11.700000000000001</v>
      </c>
      <c r="H398" s="230"/>
    </row>
    <row r="399" spans="1:8" ht="20.100000000000001" customHeight="1">
      <c r="A399" s="231"/>
      <c r="B399" s="232" t="s">
        <v>196</v>
      </c>
      <c r="C399" s="233"/>
      <c r="D399" s="234">
        <v>6</v>
      </c>
      <c r="E399" s="235" t="s">
        <v>96</v>
      </c>
      <c r="F399" s="240">
        <v>1.44E-2</v>
      </c>
      <c r="G399" s="305">
        <f t="shared" si="16"/>
        <v>8.6400000000000005E-2</v>
      </c>
      <c r="H399" s="230"/>
    </row>
    <row r="400" spans="1:8" ht="20.100000000000001" customHeight="1">
      <c r="A400" s="231"/>
      <c r="B400" s="232" t="s">
        <v>219</v>
      </c>
      <c r="C400" s="233"/>
      <c r="D400" s="239">
        <v>0.02</v>
      </c>
      <c r="E400" s="235" t="s">
        <v>90</v>
      </c>
      <c r="F400" s="236">
        <v>150</v>
      </c>
      <c r="G400" s="305">
        <f t="shared" si="16"/>
        <v>3</v>
      </c>
      <c r="H400" s="230"/>
    </row>
    <row r="401" spans="1:8" ht="20.100000000000001" customHeight="1">
      <c r="A401" s="357"/>
      <c r="B401" s="358"/>
      <c r="C401" s="359" t="s">
        <v>264</v>
      </c>
      <c r="D401" s="360">
        <v>1</v>
      </c>
      <c r="E401" s="361" t="s">
        <v>73</v>
      </c>
      <c r="F401" s="362" t="s">
        <v>98</v>
      </c>
      <c r="G401" s="363">
        <f>SUM(G395:G400)</f>
        <v>451.57140000000004</v>
      </c>
      <c r="H401" s="364" t="s">
        <v>99</v>
      </c>
    </row>
    <row r="402" spans="1:8" ht="20.100000000000001" customHeight="1">
      <c r="A402" s="365">
        <v>9.2100000000000009</v>
      </c>
      <c r="B402" s="226" t="s">
        <v>265</v>
      </c>
      <c r="C402" s="232"/>
      <c r="D402" s="227"/>
      <c r="E402" s="227"/>
      <c r="F402" s="228"/>
      <c r="G402" s="229" t="s">
        <v>87</v>
      </c>
      <c r="H402" s="230"/>
    </row>
    <row r="403" spans="1:8" ht="20.100000000000001" customHeight="1">
      <c r="A403" s="231"/>
      <c r="B403" s="232" t="s">
        <v>266</v>
      </c>
      <c r="C403" s="233"/>
      <c r="D403" s="234">
        <v>105</v>
      </c>
      <c r="E403" s="235" t="s">
        <v>217</v>
      </c>
      <c r="F403" s="236">
        <v>5.5</v>
      </c>
      <c r="G403" s="305">
        <f>D403*F403</f>
        <v>577.5</v>
      </c>
      <c r="H403" s="230"/>
    </row>
    <row r="404" spans="1:8" ht="20.100000000000001" customHeight="1">
      <c r="A404" s="231"/>
      <c r="B404" s="232" t="s">
        <v>145</v>
      </c>
      <c r="C404" s="233"/>
      <c r="D404" s="239">
        <v>18</v>
      </c>
      <c r="E404" s="235" t="s">
        <v>90</v>
      </c>
      <c r="F404" s="236">
        <v>2.08</v>
      </c>
      <c r="G404" s="305">
        <f>D404*F404</f>
        <v>37.44</v>
      </c>
      <c r="H404" s="283" t="s">
        <v>87</v>
      </c>
    </row>
    <row r="405" spans="1:8" ht="20.100000000000001" customHeight="1">
      <c r="A405" s="231"/>
      <c r="B405" s="232" t="s">
        <v>260</v>
      </c>
      <c r="C405" s="233"/>
      <c r="D405" s="350">
        <v>0.25</v>
      </c>
      <c r="E405" s="235" t="s">
        <v>90</v>
      </c>
      <c r="F405" s="236">
        <v>27.14</v>
      </c>
      <c r="G405" s="305">
        <f>D405*F405</f>
        <v>6.7850000000000001</v>
      </c>
      <c r="H405" s="230"/>
    </row>
    <row r="406" spans="1:8" ht="20.100000000000001" customHeight="1">
      <c r="A406" s="231"/>
      <c r="B406" s="232" t="s">
        <v>195</v>
      </c>
      <c r="C406" s="233"/>
      <c r="D406" s="350">
        <v>0.04</v>
      </c>
      <c r="E406" s="235" t="s">
        <v>93</v>
      </c>
      <c r="F406" s="236">
        <v>292.5</v>
      </c>
      <c r="G406" s="305">
        <f>D406*F406</f>
        <v>11.700000000000001</v>
      </c>
      <c r="H406" s="230"/>
    </row>
    <row r="407" spans="1:8" ht="20.100000000000001" customHeight="1">
      <c r="A407" s="231"/>
      <c r="B407" s="232" t="s">
        <v>196</v>
      </c>
      <c r="C407" s="233"/>
      <c r="D407" s="234">
        <v>6</v>
      </c>
      <c r="E407" s="235" t="s">
        <v>96</v>
      </c>
      <c r="F407" s="240">
        <v>1.44E-2</v>
      </c>
      <c r="G407" s="305">
        <f>D407*F407</f>
        <v>8.6400000000000005E-2</v>
      </c>
      <c r="H407" s="230"/>
    </row>
    <row r="408" spans="1:8" ht="20.100000000000001" customHeight="1">
      <c r="A408" s="231"/>
      <c r="B408" s="254"/>
      <c r="C408" s="232" t="s">
        <v>267</v>
      </c>
      <c r="D408" s="234">
        <v>1</v>
      </c>
      <c r="E408" s="235" t="s">
        <v>73</v>
      </c>
      <c r="F408" s="255" t="s">
        <v>98</v>
      </c>
      <c r="G408" s="352">
        <f>SUM(G403:G407)</f>
        <v>633.51140000000009</v>
      </c>
      <c r="H408" s="257" t="s">
        <v>99</v>
      </c>
    </row>
    <row r="409" spans="1:8" ht="20.100000000000001" customHeight="1" thickBot="1">
      <c r="A409" s="258"/>
      <c r="B409" s="259"/>
      <c r="C409" s="260"/>
      <c r="D409" s="271"/>
      <c r="E409" s="271"/>
      <c r="F409" s="272"/>
      <c r="G409" s="271"/>
      <c r="H409" s="368"/>
    </row>
    <row r="410" spans="1:8" ht="20.100000000000001" customHeight="1">
      <c r="A410" s="266"/>
      <c r="B410" s="266"/>
      <c r="C410" s="266"/>
      <c r="D410" s="266"/>
      <c r="E410" s="266"/>
      <c r="F410" s="275"/>
      <c r="G410" s="710" t="str">
        <f>$G$37</f>
        <v xml:space="preserve"> เมษายน 2549</v>
      </c>
      <c r="H410" s="710"/>
    </row>
    <row r="411" spans="1:8" ht="21.75">
      <c r="A411" s="712" t="s">
        <v>268</v>
      </c>
      <c r="B411" s="712"/>
      <c r="C411" s="712"/>
      <c r="D411" s="712"/>
      <c r="E411" s="712"/>
      <c r="F411" s="712"/>
      <c r="G411" s="712"/>
      <c r="H411" s="712"/>
    </row>
    <row r="412" spans="1:8" ht="38.25" customHeight="1" thickBot="1">
      <c r="A412" s="713" t="s">
        <v>107</v>
      </c>
      <c r="B412" s="713"/>
      <c r="C412" s="713"/>
      <c r="D412" s="713"/>
      <c r="E412" s="713"/>
      <c r="F412" s="713"/>
      <c r="G412" s="713"/>
      <c r="H412" s="713"/>
    </row>
    <row r="413" spans="1:8">
      <c r="A413" s="714" t="s">
        <v>3</v>
      </c>
      <c r="B413" s="716" t="s">
        <v>4</v>
      </c>
      <c r="C413" s="717"/>
      <c r="D413" s="720" t="s">
        <v>16</v>
      </c>
      <c r="E413" s="720" t="s">
        <v>17</v>
      </c>
      <c r="F413" s="213" t="s">
        <v>83</v>
      </c>
      <c r="G413" s="214" t="s">
        <v>84</v>
      </c>
      <c r="H413" s="722" t="s">
        <v>6</v>
      </c>
    </row>
    <row r="414" spans="1:8">
      <c r="A414" s="715"/>
      <c r="B414" s="718"/>
      <c r="C414" s="719"/>
      <c r="D414" s="721"/>
      <c r="E414" s="721"/>
      <c r="F414" s="215" t="s">
        <v>85</v>
      </c>
      <c r="G414" s="216" t="s">
        <v>85</v>
      </c>
      <c r="H414" s="723"/>
    </row>
    <row r="415" spans="1:8" s="224" customFormat="1" ht="21.75">
      <c r="A415" s="217">
        <v>10</v>
      </c>
      <c r="B415" s="218" t="s">
        <v>269</v>
      </c>
      <c r="C415" s="270"/>
      <c r="D415" s="227"/>
      <c r="E415" s="227"/>
      <c r="F415" s="369"/>
      <c r="G415" s="370" t="s">
        <v>87</v>
      </c>
      <c r="H415" s="371"/>
    </row>
    <row r="416" spans="1:8">
      <c r="A416" s="249">
        <v>10.1</v>
      </c>
      <c r="B416" s="226" t="s">
        <v>270</v>
      </c>
      <c r="C416" s="232"/>
      <c r="D416" s="227"/>
      <c r="E416" s="227"/>
      <c r="F416" s="236" t="s">
        <v>87</v>
      </c>
      <c r="G416" s="305" t="s">
        <v>87</v>
      </c>
      <c r="H416" s="372" t="s">
        <v>87</v>
      </c>
    </row>
    <row r="417" spans="1:8">
      <c r="A417" s="231"/>
      <c r="B417" s="226" t="s">
        <v>271</v>
      </c>
      <c r="C417" s="232"/>
      <c r="D417" s="239" t="s">
        <v>87</v>
      </c>
      <c r="E417" s="235" t="s">
        <v>87</v>
      </c>
      <c r="F417" s="236" t="s">
        <v>87</v>
      </c>
      <c r="G417" s="305" t="s">
        <v>87</v>
      </c>
      <c r="H417" s="372" t="s">
        <v>87</v>
      </c>
    </row>
    <row r="418" spans="1:8">
      <c r="A418" s="231"/>
      <c r="B418" s="254"/>
      <c r="C418" s="232" t="s">
        <v>272</v>
      </c>
      <c r="D418" s="373">
        <v>0.72499999999999998</v>
      </c>
      <c r="E418" s="235" t="s">
        <v>156</v>
      </c>
      <c r="F418" s="236">
        <v>415</v>
      </c>
      <c r="G418" s="305">
        <f>D418*F418</f>
        <v>300.875</v>
      </c>
      <c r="H418" s="230"/>
    </row>
    <row r="419" spans="1:8">
      <c r="A419" s="231"/>
      <c r="B419" s="254"/>
      <c r="C419" s="232" t="s">
        <v>273</v>
      </c>
      <c r="D419" s="373">
        <v>0.22600000000000001</v>
      </c>
      <c r="E419" s="235" t="s">
        <v>156</v>
      </c>
      <c r="F419" s="355">
        <v>400</v>
      </c>
      <c r="G419" s="305">
        <f>D419*F419</f>
        <v>90.4</v>
      </c>
      <c r="H419" s="230"/>
    </row>
    <row r="420" spans="1:8">
      <c r="A420" s="231"/>
      <c r="B420" s="254"/>
      <c r="C420" s="232" t="s">
        <v>274</v>
      </c>
      <c r="D420" s="239">
        <v>0.15</v>
      </c>
      <c r="E420" s="235" t="s">
        <v>90</v>
      </c>
      <c r="F420" s="374">
        <v>12.92</v>
      </c>
      <c r="G420" s="305">
        <f>D420*F420</f>
        <v>1.9379999999999999</v>
      </c>
      <c r="H420" s="230"/>
    </row>
    <row r="421" spans="1:8">
      <c r="A421" s="241"/>
      <c r="B421" s="242"/>
      <c r="C421" s="243" t="s">
        <v>275</v>
      </c>
      <c r="D421" s="244">
        <v>1</v>
      </c>
      <c r="E421" s="245" t="s">
        <v>73</v>
      </c>
      <c r="F421" s="246" t="s">
        <v>98</v>
      </c>
      <c r="G421" s="302">
        <f>SUM(G416:G420)</f>
        <v>393.21299999999997</v>
      </c>
      <c r="H421" s="248" t="s">
        <v>99</v>
      </c>
    </row>
    <row r="422" spans="1:8">
      <c r="A422" s="249">
        <v>10.199999999999999</v>
      </c>
      <c r="B422" s="341" t="s">
        <v>276</v>
      </c>
      <c r="C422" s="233"/>
      <c r="D422" s="227"/>
      <c r="E422" s="227"/>
      <c r="F422" s="355" t="s">
        <v>87</v>
      </c>
      <c r="G422" s="375" t="s">
        <v>87</v>
      </c>
      <c r="H422" s="376" t="s">
        <v>87</v>
      </c>
    </row>
    <row r="423" spans="1:8">
      <c r="A423" s="231"/>
      <c r="B423" s="226" t="s">
        <v>277</v>
      </c>
      <c r="C423" s="232"/>
      <c r="D423" s="239" t="s">
        <v>87</v>
      </c>
      <c r="E423" s="235" t="s">
        <v>87</v>
      </c>
      <c r="F423" s="236" t="s">
        <v>87</v>
      </c>
      <c r="G423" s="305" t="s">
        <v>87</v>
      </c>
      <c r="H423" s="372" t="s">
        <v>87</v>
      </c>
    </row>
    <row r="424" spans="1:8">
      <c r="A424" s="231"/>
      <c r="B424" s="254"/>
      <c r="C424" s="232" t="s">
        <v>272</v>
      </c>
      <c r="D424" s="373">
        <v>0.72499999999999998</v>
      </c>
      <c r="E424" s="235" t="s">
        <v>156</v>
      </c>
      <c r="F424" s="236">
        <v>415</v>
      </c>
      <c r="G424" s="305">
        <f>D424*F424</f>
        <v>300.875</v>
      </c>
      <c r="H424" s="230"/>
    </row>
    <row r="425" spans="1:8">
      <c r="A425" s="231"/>
      <c r="B425" s="254"/>
      <c r="C425" s="232" t="s">
        <v>273</v>
      </c>
      <c r="D425" s="373">
        <v>0.22600000000000001</v>
      </c>
      <c r="E425" s="235" t="s">
        <v>156</v>
      </c>
      <c r="F425" s="355">
        <v>400</v>
      </c>
      <c r="G425" s="305">
        <f>D425*F425</f>
        <v>90.4</v>
      </c>
      <c r="H425" s="230"/>
    </row>
    <row r="426" spans="1:8">
      <c r="A426" s="231"/>
      <c r="B426" s="254"/>
      <c r="C426" s="232" t="s">
        <v>274</v>
      </c>
      <c r="D426" s="239">
        <v>0.15</v>
      </c>
      <c r="E426" s="235" t="s">
        <v>90</v>
      </c>
      <c r="F426" s="374">
        <v>12.92</v>
      </c>
      <c r="G426" s="305">
        <f>D426*F426</f>
        <v>1.9379999999999999</v>
      </c>
      <c r="H426" s="230"/>
    </row>
    <row r="427" spans="1:8">
      <c r="A427" s="241"/>
      <c r="B427" s="242"/>
      <c r="C427" s="243" t="s">
        <v>278</v>
      </c>
      <c r="D427" s="244">
        <v>1</v>
      </c>
      <c r="E427" s="245" t="s">
        <v>73</v>
      </c>
      <c r="F427" s="246" t="s">
        <v>98</v>
      </c>
      <c r="G427" s="302">
        <f>SUM(G422:G426)</f>
        <v>393.21299999999997</v>
      </c>
      <c r="H427" s="248" t="s">
        <v>99</v>
      </c>
    </row>
    <row r="428" spans="1:8">
      <c r="A428" s="249">
        <v>10.3</v>
      </c>
      <c r="B428" s="226" t="s">
        <v>279</v>
      </c>
      <c r="C428" s="232"/>
      <c r="D428" s="227"/>
      <c r="E428" s="227"/>
      <c r="F428" s="236" t="s">
        <v>87</v>
      </c>
      <c r="G428" s="305" t="s">
        <v>87</v>
      </c>
      <c r="H428" s="372" t="s">
        <v>87</v>
      </c>
    </row>
    <row r="429" spans="1:8">
      <c r="A429" s="231"/>
      <c r="B429" s="226" t="s">
        <v>280</v>
      </c>
      <c r="C429" s="232"/>
      <c r="D429" s="239" t="s">
        <v>87</v>
      </c>
      <c r="E429" s="235" t="s">
        <v>87</v>
      </c>
      <c r="F429" s="236" t="s">
        <v>87</v>
      </c>
      <c r="G429" s="305" t="s">
        <v>87</v>
      </c>
      <c r="H429" s="372" t="s">
        <v>87</v>
      </c>
    </row>
    <row r="430" spans="1:8">
      <c r="A430" s="231"/>
      <c r="B430" s="254"/>
      <c r="C430" s="232" t="s">
        <v>272</v>
      </c>
      <c r="D430" s="373">
        <v>0.72499999999999998</v>
      </c>
      <c r="E430" s="235" t="s">
        <v>156</v>
      </c>
      <c r="F430" s="236">
        <v>415</v>
      </c>
      <c r="G430" s="305">
        <f>D430*F430</f>
        <v>300.875</v>
      </c>
      <c r="H430" s="230"/>
    </row>
    <row r="431" spans="1:8">
      <c r="A431" s="231"/>
      <c r="B431" s="254"/>
      <c r="C431" s="232" t="s">
        <v>281</v>
      </c>
      <c r="D431" s="373">
        <v>0.22600000000000001</v>
      </c>
      <c r="E431" s="235" t="s">
        <v>156</v>
      </c>
      <c r="F431" s="355">
        <v>842</v>
      </c>
      <c r="G431" s="305">
        <f>D431*F431</f>
        <v>190.292</v>
      </c>
      <c r="H431" s="230"/>
    </row>
    <row r="432" spans="1:8">
      <c r="A432" s="231"/>
      <c r="B432" s="254"/>
      <c r="C432" s="232" t="s">
        <v>274</v>
      </c>
      <c r="D432" s="239">
        <v>0.15</v>
      </c>
      <c r="E432" s="235" t="s">
        <v>90</v>
      </c>
      <c r="F432" s="374">
        <v>12.92</v>
      </c>
      <c r="G432" s="305">
        <f>D432*F432</f>
        <v>1.9379999999999999</v>
      </c>
      <c r="H432" s="230"/>
    </row>
    <row r="433" spans="1:8">
      <c r="A433" s="241"/>
      <c r="B433" s="242"/>
      <c r="C433" s="243" t="s">
        <v>275</v>
      </c>
      <c r="D433" s="244">
        <v>1</v>
      </c>
      <c r="E433" s="245" t="s">
        <v>73</v>
      </c>
      <c r="F433" s="246" t="s">
        <v>98</v>
      </c>
      <c r="G433" s="302">
        <f>SUM(G428:G432)</f>
        <v>493.10500000000002</v>
      </c>
      <c r="H433" s="248" t="s">
        <v>99</v>
      </c>
    </row>
    <row r="434" spans="1:8">
      <c r="A434" s="249">
        <v>10.4</v>
      </c>
      <c r="B434" s="341" t="s">
        <v>282</v>
      </c>
      <c r="C434" s="233"/>
      <c r="D434" s="227"/>
      <c r="E434" s="227"/>
      <c r="F434" s="355" t="s">
        <v>87</v>
      </c>
      <c r="G434" s="375" t="s">
        <v>87</v>
      </c>
      <c r="H434" s="376" t="s">
        <v>87</v>
      </c>
    </row>
    <row r="435" spans="1:8">
      <c r="A435" s="231"/>
      <c r="B435" s="226" t="s">
        <v>283</v>
      </c>
      <c r="C435" s="232"/>
      <c r="D435" s="239" t="s">
        <v>87</v>
      </c>
      <c r="E435" s="235" t="s">
        <v>87</v>
      </c>
      <c r="F435" s="236" t="s">
        <v>87</v>
      </c>
      <c r="G435" s="305" t="s">
        <v>87</v>
      </c>
      <c r="H435" s="372" t="s">
        <v>87</v>
      </c>
    </row>
    <row r="436" spans="1:8">
      <c r="A436" s="231"/>
      <c r="B436" s="254"/>
      <c r="C436" s="232" t="s">
        <v>284</v>
      </c>
      <c r="D436" s="373">
        <v>0.72499999999999998</v>
      </c>
      <c r="E436" s="235" t="s">
        <v>156</v>
      </c>
      <c r="F436" s="236" t="e">
        <v>#REF!</v>
      </c>
      <c r="G436" s="305" t="e">
        <f>D436*F436</f>
        <v>#REF!</v>
      </c>
      <c r="H436" s="230"/>
    </row>
    <row r="437" spans="1:8">
      <c r="A437" s="231"/>
      <c r="B437" s="254"/>
      <c r="C437" s="232" t="s">
        <v>281</v>
      </c>
      <c r="D437" s="373">
        <v>0.22600000000000001</v>
      </c>
      <c r="E437" s="235" t="s">
        <v>156</v>
      </c>
      <c r="F437" s="355" t="e">
        <v>#REF!</v>
      </c>
      <c r="G437" s="305" t="e">
        <f>D437*F437</f>
        <v>#REF!</v>
      </c>
      <c r="H437" s="230"/>
    </row>
    <row r="438" spans="1:8">
      <c r="A438" s="231"/>
      <c r="B438" s="254"/>
      <c r="C438" s="232" t="s">
        <v>274</v>
      </c>
      <c r="D438" s="239">
        <v>0.15</v>
      </c>
      <c r="E438" s="235" t="s">
        <v>90</v>
      </c>
      <c r="F438" s="374" t="e">
        <v>#REF!</v>
      </c>
      <c r="G438" s="305" t="e">
        <f>D438*F438</f>
        <v>#REF!</v>
      </c>
      <c r="H438" s="230"/>
    </row>
    <row r="439" spans="1:8">
      <c r="A439" s="241"/>
      <c r="B439" s="242"/>
      <c r="C439" s="243" t="s">
        <v>278</v>
      </c>
      <c r="D439" s="244">
        <v>1</v>
      </c>
      <c r="E439" s="245" t="s">
        <v>73</v>
      </c>
      <c r="F439" s="246" t="s">
        <v>98</v>
      </c>
      <c r="G439" s="302" t="e">
        <f>SUM(G434:G438)</f>
        <v>#REF!</v>
      </c>
      <c r="H439" s="248" t="s">
        <v>99</v>
      </c>
    </row>
    <row r="440" spans="1:8">
      <c r="A440" s="249">
        <v>10.5</v>
      </c>
      <c r="B440" s="341" t="s">
        <v>285</v>
      </c>
      <c r="C440" s="233"/>
      <c r="D440" s="344" t="s">
        <v>87</v>
      </c>
      <c r="E440" s="345" t="s">
        <v>87</v>
      </c>
      <c r="F440" s="355" t="s">
        <v>87</v>
      </c>
      <c r="G440" s="375" t="s">
        <v>87</v>
      </c>
      <c r="H440" s="376" t="s">
        <v>87</v>
      </c>
    </row>
    <row r="441" spans="1:8">
      <c r="A441" s="231"/>
      <c r="B441" s="226" t="s">
        <v>286</v>
      </c>
      <c r="C441" s="232"/>
      <c r="D441" s="239" t="s">
        <v>87</v>
      </c>
      <c r="E441" s="235" t="s">
        <v>87</v>
      </c>
      <c r="F441" s="236" t="s">
        <v>87</v>
      </c>
      <c r="G441" s="305" t="s">
        <v>87</v>
      </c>
      <c r="H441" s="372" t="s">
        <v>87</v>
      </c>
    </row>
    <row r="442" spans="1:8">
      <c r="A442" s="231"/>
      <c r="B442" s="254"/>
      <c r="C442" s="232" t="s">
        <v>287</v>
      </c>
      <c r="D442" s="373">
        <v>0.54700000000000004</v>
      </c>
      <c r="E442" s="235" t="s">
        <v>156</v>
      </c>
      <c r="F442" s="236">
        <v>787</v>
      </c>
      <c r="G442" s="305">
        <f>D442*F442</f>
        <v>430.48900000000003</v>
      </c>
      <c r="H442" s="377" t="s">
        <v>288</v>
      </c>
    </row>
    <row r="443" spans="1:8">
      <c r="A443" s="231"/>
      <c r="B443" s="254"/>
      <c r="C443" s="232" t="s">
        <v>281</v>
      </c>
      <c r="D443" s="373">
        <v>0.22600000000000001</v>
      </c>
      <c r="E443" s="235" t="s">
        <v>156</v>
      </c>
      <c r="F443" s="355">
        <v>842</v>
      </c>
      <c r="G443" s="305">
        <f>D443*F443</f>
        <v>190.292</v>
      </c>
      <c r="H443" s="230"/>
    </row>
    <row r="444" spans="1:8">
      <c r="A444" s="231"/>
      <c r="B444" s="254"/>
      <c r="C444" s="232" t="s">
        <v>274</v>
      </c>
      <c r="D444" s="239">
        <v>0.15</v>
      </c>
      <c r="E444" s="235" t="s">
        <v>90</v>
      </c>
      <c r="F444" s="374">
        <v>12.92</v>
      </c>
      <c r="G444" s="305">
        <f>D444*F444</f>
        <v>1.9379999999999999</v>
      </c>
      <c r="H444" s="230"/>
    </row>
    <row r="445" spans="1:8">
      <c r="A445" s="231"/>
      <c r="B445" s="254"/>
      <c r="C445" s="232" t="s">
        <v>289</v>
      </c>
      <c r="D445" s="234">
        <v>1</v>
      </c>
      <c r="E445" s="235" t="s">
        <v>73</v>
      </c>
      <c r="F445" s="255" t="s">
        <v>98</v>
      </c>
      <c r="G445" s="352">
        <f>SUM(G440:G444)</f>
        <v>622.71900000000005</v>
      </c>
      <c r="H445" s="257" t="s">
        <v>99</v>
      </c>
    </row>
    <row r="446" spans="1:8" ht="21.75" thickBot="1">
      <c r="A446" s="258"/>
      <c r="B446" s="353"/>
      <c r="C446" s="260"/>
      <c r="D446" s="261"/>
      <c r="E446" s="346"/>
      <c r="F446" s="312"/>
      <c r="G446" s="313"/>
      <c r="H446" s="348"/>
    </row>
    <row r="447" spans="1:8">
      <c r="A447" s="266"/>
      <c r="B447" s="266"/>
      <c r="C447" s="266"/>
      <c r="D447" s="267"/>
      <c r="E447" s="349"/>
      <c r="F447" s="318"/>
      <c r="G447" s="710" t="str">
        <f>$G$37</f>
        <v xml:space="preserve"> เมษายน 2549</v>
      </c>
      <c r="H447" s="710"/>
    </row>
    <row r="448" spans="1:8" ht="21.75">
      <c r="A448" s="712" t="s">
        <v>290</v>
      </c>
      <c r="B448" s="712"/>
      <c r="C448" s="712"/>
      <c r="D448" s="712"/>
      <c r="E448" s="712"/>
      <c r="F448" s="712"/>
      <c r="G448" s="712"/>
      <c r="H448" s="712"/>
    </row>
    <row r="449" spans="1:8" ht="38.25" customHeight="1" thickBot="1">
      <c r="A449" s="713" t="s">
        <v>107</v>
      </c>
      <c r="B449" s="713"/>
      <c r="C449" s="713"/>
      <c r="D449" s="713"/>
      <c r="E449" s="713"/>
      <c r="F449" s="713"/>
      <c r="G449" s="713"/>
      <c r="H449" s="713"/>
    </row>
    <row r="450" spans="1:8">
      <c r="A450" s="714" t="s">
        <v>3</v>
      </c>
      <c r="B450" s="716" t="s">
        <v>4</v>
      </c>
      <c r="C450" s="717"/>
      <c r="D450" s="720" t="s">
        <v>16</v>
      </c>
      <c r="E450" s="720" t="s">
        <v>17</v>
      </c>
      <c r="F450" s="213" t="s">
        <v>83</v>
      </c>
      <c r="G450" s="214" t="s">
        <v>84</v>
      </c>
      <c r="H450" s="722" t="s">
        <v>6</v>
      </c>
    </row>
    <row r="451" spans="1:8">
      <c r="A451" s="715"/>
      <c r="B451" s="718"/>
      <c r="C451" s="719"/>
      <c r="D451" s="721"/>
      <c r="E451" s="721"/>
      <c r="F451" s="215" t="s">
        <v>85</v>
      </c>
      <c r="G451" s="216" t="s">
        <v>85</v>
      </c>
      <c r="H451" s="723"/>
    </row>
    <row r="452" spans="1:8">
      <c r="A452" s="249">
        <v>10.6</v>
      </c>
      <c r="B452" s="226" t="s">
        <v>291</v>
      </c>
      <c r="C452" s="232"/>
      <c r="D452" s="239" t="s">
        <v>87</v>
      </c>
      <c r="E452" s="345" t="s">
        <v>87</v>
      </c>
      <c r="F452" s="355" t="s">
        <v>87</v>
      </c>
      <c r="G452" s="375" t="s">
        <v>87</v>
      </c>
      <c r="H452" s="376" t="s">
        <v>87</v>
      </c>
    </row>
    <row r="453" spans="1:8">
      <c r="A453" s="231"/>
      <c r="B453" s="226" t="s">
        <v>286</v>
      </c>
      <c r="C453" s="232"/>
      <c r="D453" s="239" t="s">
        <v>87</v>
      </c>
      <c r="E453" s="235" t="s">
        <v>87</v>
      </c>
      <c r="F453" s="236" t="s">
        <v>87</v>
      </c>
      <c r="G453" s="305" t="s">
        <v>87</v>
      </c>
      <c r="H453" s="372" t="s">
        <v>87</v>
      </c>
    </row>
    <row r="454" spans="1:8">
      <c r="A454" s="231"/>
      <c r="B454" s="254"/>
      <c r="C454" s="232" t="s">
        <v>292</v>
      </c>
      <c r="D454" s="373">
        <v>0.54700000000000004</v>
      </c>
      <c r="E454" s="235" t="s">
        <v>156</v>
      </c>
      <c r="F454" s="236">
        <v>1992</v>
      </c>
      <c r="G454" s="305">
        <f>D454*F454</f>
        <v>1089.624</v>
      </c>
      <c r="H454" s="377" t="s">
        <v>288</v>
      </c>
    </row>
    <row r="455" spans="1:8">
      <c r="A455" s="231"/>
      <c r="B455" s="254"/>
      <c r="C455" s="232" t="s">
        <v>281</v>
      </c>
      <c r="D455" s="373">
        <v>0.22600000000000001</v>
      </c>
      <c r="E455" s="235" t="s">
        <v>156</v>
      </c>
      <c r="F455" s="355">
        <v>842</v>
      </c>
      <c r="G455" s="305">
        <f>D455*F455</f>
        <v>190.292</v>
      </c>
      <c r="H455" s="230"/>
    </row>
    <row r="456" spans="1:8">
      <c r="A456" s="231"/>
      <c r="B456" s="254"/>
      <c r="C456" s="232" t="s">
        <v>274</v>
      </c>
      <c r="D456" s="239">
        <v>0.15</v>
      </c>
      <c r="E456" s="235" t="s">
        <v>90</v>
      </c>
      <c r="F456" s="374">
        <v>12.92</v>
      </c>
      <c r="G456" s="305">
        <f>D456*F456</f>
        <v>1.9379999999999999</v>
      </c>
      <c r="H456" s="230"/>
    </row>
    <row r="457" spans="1:8">
      <c r="A457" s="241"/>
      <c r="B457" s="242"/>
      <c r="C457" s="243" t="s">
        <v>293</v>
      </c>
      <c r="D457" s="244">
        <v>1</v>
      </c>
      <c r="E457" s="245" t="s">
        <v>73</v>
      </c>
      <c r="F457" s="246" t="s">
        <v>98</v>
      </c>
      <c r="G457" s="302">
        <f>SUM(G452:G456)</f>
        <v>1281.854</v>
      </c>
      <c r="H457" s="248" t="s">
        <v>99</v>
      </c>
    </row>
    <row r="458" spans="1:8">
      <c r="A458" s="378">
        <v>10.7</v>
      </c>
      <c r="B458" s="226" t="s">
        <v>294</v>
      </c>
      <c r="C458" s="232"/>
      <c r="D458" s="239" t="s">
        <v>87</v>
      </c>
      <c r="E458" s="235" t="s">
        <v>87</v>
      </c>
      <c r="F458" s="236" t="s">
        <v>87</v>
      </c>
      <c r="G458" s="305" t="s">
        <v>87</v>
      </c>
      <c r="H458" s="372" t="s">
        <v>87</v>
      </c>
    </row>
    <row r="459" spans="1:8">
      <c r="A459" s="231"/>
      <c r="B459" s="226" t="s">
        <v>286</v>
      </c>
      <c r="C459" s="232"/>
      <c r="D459" s="239" t="s">
        <v>87</v>
      </c>
      <c r="E459" s="235" t="s">
        <v>87</v>
      </c>
      <c r="F459" s="236" t="s">
        <v>87</v>
      </c>
      <c r="G459" s="305" t="s">
        <v>87</v>
      </c>
      <c r="H459" s="372" t="s">
        <v>87</v>
      </c>
    </row>
    <row r="460" spans="1:8">
      <c r="A460" s="231"/>
      <c r="B460" s="254"/>
      <c r="C460" s="232" t="s">
        <v>295</v>
      </c>
      <c r="D460" s="373">
        <v>0.54700000000000004</v>
      </c>
      <c r="E460" s="235" t="s">
        <v>156</v>
      </c>
      <c r="F460" s="379">
        <v>1482</v>
      </c>
      <c r="G460" s="305">
        <f>D460*F460</f>
        <v>810.65400000000011</v>
      </c>
      <c r="H460" s="377" t="s">
        <v>288</v>
      </c>
    </row>
    <row r="461" spans="1:8">
      <c r="A461" s="231"/>
      <c r="B461" s="254"/>
      <c r="C461" s="232" t="s">
        <v>281</v>
      </c>
      <c r="D461" s="373">
        <v>0.22600000000000001</v>
      </c>
      <c r="E461" s="235" t="s">
        <v>156</v>
      </c>
      <c r="F461" s="355">
        <v>842</v>
      </c>
      <c r="G461" s="305">
        <f>D461*F461</f>
        <v>190.292</v>
      </c>
      <c r="H461" s="230"/>
    </row>
    <row r="462" spans="1:8">
      <c r="A462" s="231"/>
      <c r="B462" s="254"/>
      <c r="C462" s="232" t="s">
        <v>274</v>
      </c>
      <c r="D462" s="239">
        <v>0.15</v>
      </c>
      <c r="E462" s="235" t="s">
        <v>90</v>
      </c>
      <c r="F462" s="374">
        <v>12.92</v>
      </c>
      <c r="G462" s="305">
        <f>D462*F462</f>
        <v>1.9379999999999999</v>
      </c>
      <c r="H462" s="230"/>
    </row>
    <row r="463" spans="1:8">
      <c r="A463" s="241"/>
      <c r="B463" s="242"/>
      <c r="C463" s="243" t="s">
        <v>296</v>
      </c>
      <c r="D463" s="244">
        <v>1</v>
      </c>
      <c r="E463" s="245" t="s">
        <v>73</v>
      </c>
      <c r="F463" s="246" t="s">
        <v>98</v>
      </c>
      <c r="G463" s="302">
        <f>SUM(G458:G462)</f>
        <v>1002.8840000000001</v>
      </c>
      <c r="H463" s="248" t="s">
        <v>99</v>
      </c>
    </row>
    <row r="464" spans="1:8">
      <c r="A464" s="249">
        <v>10.8</v>
      </c>
      <c r="B464" s="341" t="s">
        <v>297</v>
      </c>
      <c r="C464" s="233"/>
      <c r="D464" s="344" t="s">
        <v>87</v>
      </c>
      <c r="E464" s="345" t="s">
        <v>87</v>
      </c>
      <c r="F464" s="355" t="s">
        <v>87</v>
      </c>
      <c r="G464" s="375" t="s">
        <v>87</v>
      </c>
      <c r="H464" s="376" t="s">
        <v>87</v>
      </c>
    </row>
    <row r="465" spans="1:8">
      <c r="A465" s="231"/>
      <c r="B465" s="226" t="s">
        <v>298</v>
      </c>
      <c r="C465" s="232"/>
      <c r="D465" s="239" t="s">
        <v>87</v>
      </c>
      <c r="E465" s="235" t="s">
        <v>87</v>
      </c>
      <c r="F465" s="236" t="s">
        <v>87</v>
      </c>
      <c r="G465" s="305" t="s">
        <v>87</v>
      </c>
      <c r="H465" s="372" t="s">
        <v>87</v>
      </c>
    </row>
    <row r="466" spans="1:8">
      <c r="A466" s="231"/>
      <c r="B466" s="254"/>
      <c r="C466" s="232" t="s">
        <v>299</v>
      </c>
      <c r="D466" s="350">
        <v>1</v>
      </c>
      <c r="E466" s="235" t="s">
        <v>73</v>
      </c>
      <c r="F466" s="236">
        <v>167</v>
      </c>
      <c r="G466" s="305">
        <f>D466*F466</f>
        <v>167</v>
      </c>
      <c r="H466" s="380" t="s">
        <v>300</v>
      </c>
    </row>
    <row r="467" spans="1:8">
      <c r="A467" s="231"/>
      <c r="B467" s="254"/>
      <c r="C467" s="232" t="s">
        <v>301</v>
      </c>
      <c r="D467" s="350">
        <v>0.48</v>
      </c>
      <c r="E467" s="235" t="s">
        <v>156</v>
      </c>
      <c r="F467" s="355">
        <v>400</v>
      </c>
      <c r="G467" s="305">
        <f>D467*F467</f>
        <v>192</v>
      </c>
      <c r="H467" s="377" t="s">
        <v>288</v>
      </c>
    </row>
    <row r="468" spans="1:8">
      <c r="A468" s="231"/>
      <c r="B468" s="254"/>
      <c r="C468" s="232" t="s">
        <v>274</v>
      </c>
      <c r="D468" s="239">
        <v>0.2</v>
      </c>
      <c r="E468" s="235" t="s">
        <v>90</v>
      </c>
      <c r="F468" s="374">
        <v>12.92</v>
      </c>
      <c r="G468" s="305">
        <f>D468*F468</f>
        <v>2.5840000000000001</v>
      </c>
      <c r="H468" s="230"/>
    </row>
    <row r="469" spans="1:8">
      <c r="A469" s="241"/>
      <c r="B469" s="242"/>
      <c r="C469" s="243" t="s">
        <v>302</v>
      </c>
      <c r="D469" s="244">
        <v>1</v>
      </c>
      <c r="E469" s="245" t="s">
        <v>73</v>
      </c>
      <c r="F469" s="246" t="s">
        <v>98</v>
      </c>
      <c r="G469" s="302">
        <f>SUM(G464:G468)</f>
        <v>361.584</v>
      </c>
      <c r="H469" s="248" t="s">
        <v>99</v>
      </c>
    </row>
    <row r="470" spans="1:8">
      <c r="A470" s="249">
        <v>10.9</v>
      </c>
      <c r="B470" s="341" t="s">
        <v>303</v>
      </c>
      <c r="C470" s="233"/>
      <c r="D470" s="344" t="s">
        <v>87</v>
      </c>
      <c r="E470" s="345" t="s">
        <v>87</v>
      </c>
      <c r="F470" s="355" t="s">
        <v>87</v>
      </c>
      <c r="G470" s="375" t="s">
        <v>87</v>
      </c>
      <c r="H470" s="376" t="s">
        <v>87</v>
      </c>
    </row>
    <row r="471" spans="1:8">
      <c r="A471" s="231"/>
      <c r="B471" s="226" t="s">
        <v>304</v>
      </c>
      <c r="C471" s="232"/>
      <c r="D471" s="239" t="s">
        <v>87</v>
      </c>
      <c r="E471" s="235" t="s">
        <v>87</v>
      </c>
      <c r="F471" s="236" t="s">
        <v>87</v>
      </c>
      <c r="G471" s="305" t="s">
        <v>87</v>
      </c>
      <c r="H471" s="372" t="s">
        <v>87</v>
      </c>
    </row>
    <row r="472" spans="1:8">
      <c r="A472" s="231"/>
      <c r="B472" s="254"/>
      <c r="C472" s="232" t="s">
        <v>299</v>
      </c>
      <c r="D472" s="350">
        <v>1</v>
      </c>
      <c r="E472" s="235" t="s">
        <v>73</v>
      </c>
      <c r="F472" s="236">
        <v>167</v>
      </c>
      <c r="G472" s="305">
        <f>D472*F472</f>
        <v>167</v>
      </c>
      <c r="H472" s="380" t="s">
        <v>300</v>
      </c>
    </row>
    <row r="473" spans="1:8">
      <c r="A473" s="231"/>
      <c r="B473" s="254"/>
      <c r="C473" s="232" t="s">
        <v>305</v>
      </c>
      <c r="D473" s="350">
        <v>0.48</v>
      </c>
      <c r="E473" s="235" t="s">
        <v>156</v>
      </c>
      <c r="F473" s="355">
        <v>842</v>
      </c>
      <c r="G473" s="305">
        <f>D473*F473</f>
        <v>404.15999999999997</v>
      </c>
      <c r="H473" s="377" t="s">
        <v>288</v>
      </c>
    </row>
    <row r="474" spans="1:8">
      <c r="A474" s="231"/>
      <c r="B474" s="254"/>
      <c r="C474" s="232" t="s">
        <v>274</v>
      </c>
      <c r="D474" s="239">
        <v>0.2</v>
      </c>
      <c r="E474" s="235" t="s">
        <v>90</v>
      </c>
      <c r="F474" s="374">
        <v>12.92</v>
      </c>
      <c r="G474" s="305">
        <f>D474*F474</f>
        <v>2.5840000000000001</v>
      </c>
      <c r="H474" s="230"/>
    </row>
    <row r="475" spans="1:8">
      <c r="A475" s="241"/>
      <c r="B475" s="242"/>
      <c r="C475" s="243" t="s">
        <v>302</v>
      </c>
      <c r="D475" s="244">
        <v>1</v>
      </c>
      <c r="E475" s="245" t="s">
        <v>73</v>
      </c>
      <c r="F475" s="246" t="s">
        <v>98</v>
      </c>
      <c r="G475" s="302">
        <f>SUM(G470:G474)</f>
        <v>573.74399999999991</v>
      </c>
      <c r="H475" s="248" t="s">
        <v>99</v>
      </c>
    </row>
    <row r="476" spans="1:8">
      <c r="A476" s="365">
        <v>10.1</v>
      </c>
      <c r="B476" s="341" t="s">
        <v>306</v>
      </c>
      <c r="C476" s="233"/>
      <c r="D476" s="344" t="s">
        <v>87</v>
      </c>
      <c r="E476" s="345" t="s">
        <v>87</v>
      </c>
      <c r="F476" s="355" t="s">
        <v>87</v>
      </c>
      <c r="G476" s="375" t="s">
        <v>87</v>
      </c>
      <c r="H476" s="376" t="s">
        <v>87</v>
      </c>
    </row>
    <row r="477" spans="1:8">
      <c r="A477" s="231"/>
      <c r="B477" s="226" t="s">
        <v>298</v>
      </c>
      <c r="C477" s="232"/>
      <c r="D477" s="239" t="s">
        <v>87</v>
      </c>
      <c r="E477" s="235" t="s">
        <v>87</v>
      </c>
      <c r="F477" s="236" t="s">
        <v>87</v>
      </c>
      <c r="G477" s="305" t="s">
        <v>87</v>
      </c>
      <c r="H477" s="372" t="s">
        <v>87</v>
      </c>
    </row>
    <row r="478" spans="1:8">
      <c r="A478" s="231"/>
      <c r="B478" s="254"/>
      <c r="C478" s="232" t="s">
        <v>307</v>
      </c>
      <c r="D478" s="350">
        <v>1</v>
      </c>
      <c r="E478" s="235" t="s">
        <v>73</v>
      </c>
      <c r="F478" s="236">
        <v>255</v>
      </c>
      <c r="G478" s="305">
        <f>D478*F478</f>
        <v>255</v>
      </c>
      <c r="H478" s="380" t="s">
        <v>300</v>
      </c>
    </row>
    <row r="479" spans="1:8">
      <c r="A479" s="231"/>
      <c r="B479" s="254"/>
      <c r="C479" s="232" t="s">
        <v>301</v>
      </c>
      <c r="D479" s="350">
        <v>0.48</v>
      </c>
      <c r="E479" s="235" t="s">
        <v>156</v>
      </c>
      <c r="F479" s="355">
        <v>400</v>
      </c>
      <c r="G479" s="305">
        <f>D479*F479</f>
        <v>192</v>
      </c>
      <c r="H479" s="377" t="s">
        <v>288</v>
      </c>
    </row>
    <row r="480" spans="1:8">
      <c r="A480" s="231"/>
      <c r="B480" s="254"/>
      <c r="C480" s="232" t="s">
        <v>274</v>
      </c>
      <c r="D480" s="239">
        <v>0.2</v>
      </c>
      <c r="E480" s="235" t="s">
        <v>90</v>
      </c>
      <c r="F480" s="374">
        <v>12.92</v>
      </c>
      <c r="G480" s="305">
        <f>D480*F480</f>
        <v>2.5840000000000001</v>
      </c>
      <c r="H480" s="230"/>
    </row>
    <row r="481" spans="1:8">
      <c r="A481" s="231"/>
      <c r="B481" s="254"/>
      <c r="C481" s="232" t="s">
        <v>308</v>
      </c>
      <c r="D481" s="234">
        <v>1</v>
      </c>
      <c r="E481" s="235" t="s">
        <v>73</v>
      </c>
      <c r="F481" s="255" t="s">
        <v>98</v>
      </c>
      <c r="G481" s="352">
        <f>SUM(G476:G480)</f>
        <v>449.584</v>
      </c>
      <c r="H481" s="257" t="s">
        <v>99</v>
      </c>
    </row>
    <row r="482" spans="1:8">
      <c r="A482" s="231"/>
      <c r="B482" s="381"/>
      <c r="C482" s="232"/>
      <c r="D482" s="234"/>
      <c r="E482" s="235"/>
      <c r="F482" s="255"/>
      <c r="G482" s="352"/>
      <c r="H482" s="257"/>
    </row>
    <row r="483" spans="1:8" ht="21.75" thickBot="1">
      <c r="A483" s="258"/>
      <c r="B483" s="353"/>
      <c r="C483" s="260"/>
      <c r="D483" s="261"/>
      <c r="E483" s="346"/>
      <c r="F483" s="312"/>
      <c r="G483" s="313"/>
      <c r="H483" s="348"/>
    </row>
    <row r="484" spans="1:8">
      <c r="A484" s="266"/>
      <c r="B484" s="266"/>
      <c r="C484" s="266"/>
      <c r="D484" s="267"/>
      <c r="E484" s="349"/>
      <c r="F484" s="318"/>
      <c r="G484" s="710" t="str">
        <f>$G$37</f>
        <v xml:space="preserve"> เมษายน 2549</v>
      </c>
      <c r="H484" s="710"/>
    </row>
    <row r="485" spans="1:8" ht="21.75">
      <c r="A485" s="712" t="s">
        <v>309</v>
      </c>
      <c r="B485" s="712"/>
      <c r="C485" s="712"/>
      <c r="D485" s="712"/>
      <c r="E485" s="712"/>
      <c r="F485" s="712"/>
      <c r="G485" s="712"/>
      <c r="H485" s="712"/>
    </row>
    <row r="486" spans="1:8" ht="37.5" customHeight="1" thickBot="1">
      <c r="A486" s="713" t="s">
        <v>107</v>
      </c>
      <c r="B486" s="713"/>
      <c r="C486" s="713"/>
      <c r="D486" s="713"/>
      <c r="E486" s="713"/>
      <c r="F486" s="713"/>
      <c r="G486" s="713"/>
      <c r="H486" s="713"/>
    </row>
    <row r="487" spans="1:8">
      <c r="A487" s="714" t="s">
        <v>3</v>
      </c>
      <c r="B487" s="716" t="s">
        <v>4</v>
      </c>
      <c r="C487" s="717"/>
      <c r="D487" s="720" t="s">
        <v>16</v>
      </c>
      <c r="E487" s="720" t="s">
        <v>17</v>
      </c>
      <c r="F487" s="213" t="s">
        <v>83</v>
      </c>
      <c r="G487" s="214" t="s">
        <v>84</v>
      </c>
      <c r="H487" s="722" t="s">
        <v>6</v>
      </c>
    </row>
    <row r="488" spans="1:8">
      <c r="A488" s="715"/>
      <c r="B488" s="718"/>
      <c r="C488" s="719"/>
      <c r="D488" s="721"/>
      <c r="E488" s="721"/>
      <c r="F488" s="215" t="s">
        <v>85</v>
      </c>
      <c r="G488" s="216" t="s">
        <v>85</v>
      </c>
      <c r="H488" s="723"/>
    </row>
    <row r="489" spans="1:8">
      <c r="A489" s="249">
        <v>10.11</v>
      </c>
      <c r="B489" s="341" t="s">
        <v>310</v>
      </c>
      <c r="C489" s="233"/>
      <c r="D489" s="344" t="s">
        <v>87</v>
      </c>
      <c r="E489" s="345" t="s">
        <v>87</v>
      </c>
      <c r="F489" s="355" t="s">
        <v>87</v>
      </c>
      <c r="G489" s="375" t="s">
        <v>87</v>
      </c>
      <c r="H489" s="376" t="s">
        <v>87</v>
      </c>
    </row>
    <row r="490" spans="1:8">
      <c r="A490" s="231"/>
      <c r="B490" s="226" t="s">
        <v>304</v>
      </c>
      <c r="C490" s="232"/>
      <c r="D490" s="239" t="s">
        <v>87</v>
      </c>
      <c r="E490" s="235" t="s">
        <v>87</v>
      </c>
      <c r="F490" s="236" t="s">
        <v>87</v>
      </c>
      <c r="G490" s="305" t="s">
        <v>87</v>
      </c>
      <c r="H490" s="372" t="s">
        <v>87</v>
      </c>
    </row>
    <row r="491" spans="1:8">
      <c r="A491" s="231"/>
      <c r="B491" s="254"/>
      <c r="C491" s="232" t="s">
        <v>307</v>
      </c>
      <c r="D491" s="350">
        <v>1</v>
      </c>
      <c r="E491" s="235" t="s">
        <v>73</v>
      </c>
      <c r="F491" s="236">
        <v>255</v>
      </c>
      <c r="G491" s="305">
        <f>D491*F491</f>
        <v>255</v>
      </c>
      <c r="H491" s="380" t="s">
        <v>300</v>
      </c>
    </row>
    <row r="492" spans="1:8">
      <c r="A492" s="231"/>
      <c r="B492" s="254"/>
      <c r="C492" s="232" t="s">
        <v>305</v>
      </c>
      <c r="D492" s="350">
        <v>0.48</v>
      </c>
      <c r="E492" s="235" t="s">
        <v>156</v>
      </c>
      <c r="F492" s="355">
        <v>842</v>
      </c>
      <c r="G492" s="305">
        <f>D492*F492</f>
        <v>404.15999999999997</v>
      </c>
      <c r="H492" s="377" t="s">
        <v>288</v>
      </c>
    </row>
    <row r="493" spans="1:8">
      <c r="A493" s="231"/>
      <c r="B493" s="254"/>
      <c r="C493" s="232" t="s">
        <v>274</v>
      </c>
      <c r="D493" s="239">
        <v>0.2</v>
      </c>
      <c r="E493" s="235" t="s">
        <v>90</v>
      </c>
      <c r="F493" s="374">
        <v>12.92</v>
      </c>
      <c r="G493" s="305">
        <f>D493*F493</f>
        <v>2.5840000000000001</v>
      </c>
      <c r="H493" s="230"/>
    </row>
    <row r="494" spans="1:8">
      <c r="A494" s="241"/>
      <c r="B494" s="242"/>
      <c r="C494" s="243" t="s">
        <v>308</v>
      </c>
      <c r="D494" s="244">
        <v>1</v>
      </c>
      <c r="E494" s="245" t="s">
        <v>73</v>
      </c>
      <c r="F494" s="246" t="s">
        <v>98</v>
      </c>
      <c r="G494" s="302">
        <f>SUM(G489:G493)</f>
        <v>661.74399999999991</v>
      </c>
      <c r="H494" s="248" t="s">
        <v>99</v>
      </c>
    </row>
    <row r="495" spans="1:8">
      <c r="A495" s="249">
        <v>10.119999999999999</v>
      </c>
      <c r="B495" s="341" t="s">
        <v>311</v>
      </c>
      <c r="C495" s="233"/>
      <c r="D495" s="344" t="s">
        <v>87</v>
      </c>
      <c r="E495" s="345" t="s">
        <v>87</v>
      </c>
      <c r="F495" s="355" t="s">
        <v>87</v>
      </c>
      <c r="G495" s="375" t="s">
        <v>87</v>
      </c>
      <c r="H495" s="376" t="s">
        <v>87</v>
      </c>
    </row>
    <row r="496" spans="1:8">
      <c r="A496" s="231"/>
      <c r="B496" s="226" t="s">
        <v>298</v>
      </c>
      <c r="C496" s="232"/>
      <c r="D496" s="239" t="s">
        <v>87</v>
      </c>
      <c r="E496" s="235" t="s">
        <v>87</v>
      </c>
      <c r="F496" s="236" t="s">
        <v>87</v>
      </c>
      <c r="G496" s="305" t="s">
        <v>87</v>
      </c>
      <c r="H496" s="372" t="s">
        <v>87</v>
      </c>
    </row>
    <row r="497" spans="1:8">
      <c r="A497" s="231"/>
      <c r="B497" s="254"/>
      <c r="C497" s="232" t="s">
        <v>312</v>
      </c>
      <c r="D497" s="350">
        <v>1</v>
      </c>
      <c r="E497" s="235" t="s">
        <v>73</v>
      </c>
      <c r="F497" s="236">
        <v>373</v>
      </c>
      <c r="G497" s="305">
        <f>D497*F497</f>
        <v>373</v>
      </c>
      <c r="H497" s="380" t="s">
        <v>300</v>
      </c>
    </row>
    <row r="498" spans="1:8">
      <c r="A498" s="231"/>
      <c r="B498" s="254"/>
      <c r="C498" s="232" t="s">
        <v>301</v>
      </c>
      <c r="D498" s="350">
        <v>0.48</v>
      </c>
      <c r="E498" s="235" t="s">
        <v>156</v>
      </c>
      <c r="F498" s="355">
        <v>400</v>
      </c>
      <c r="G498" s="305">
        <f>D498*F498</f>
        <v>192</v>
      </c>
      <c r="H498" s="377" t="s">
        <v>288</v>
      </c>
    </row>
    <row r="499" spans="1:8">
      <c r="A499" s="231"/>
      <c r="B499" s="254"/>
      <c r="C499" s="232" t="s">
        <v>274</v>
      </c>
      <c r="D499" s="239">
        <v>0.2</v>
      </c>
      <c r="E499" s="235" t="s">
        <v>90</v>
      </c>
      <c r="F499" s="374">
        <v>12.92</v>
      </c>
      <c r="G499" s="305">
        <f>D499*F499</f>
        <v>2.5840000000000001</v>
      </c>
      <c r="H499" s="230"/>
    </row>
    <row r="500" spans="1:8">
      <c r="A500" s="241"/>
      <c r="B500" s="242"/>
      <c r="C500" s="243" t="s">
        <v>313</v>
      </c>
      <c r="D500" s="244">
        <v>1</v>
      </c>
      <c r="E500" s="245" t="s">
        <v>73</v>
      </c>
      <c r="F500" s="246" t="s">
        <v>98</v>
      </c>
      <c r="G500" s="302">
        <f>SUM(G495:G499)</f>
        <v>567.58399999999995</v>
      </c>
      <c r="H500" s="248" t="s">
        <v>99</v>
      </c>
    </row>
    <row r="501" spans="1:8">
      <c r="A501" s="365">
        <v>10.130000000000001</v>
      </c>
      <c r="B501" s="341" t="s">
        <v>314</v>
      </c>
      <c r="C501" s="233"/>
      <c r="D501" s="344" t="s">
        <v>87</v>
      </c>
      <c r="E501" s="345" t="s">
        <v>87</v>
      </c>
      <c r="F501" s="355" t="s">
        <v>87</v>
      </c>
      <c r="G501" s="375" t="s">
        <v>87</v>
      </c>
      <c r="H501" s="376" t="s">
        <v>87</v>
      </c>
    </row>
    <row r="502" spans="1:8">
      <c r="A502" s="231"/>
      <c r="B502" s="226" t="s">
        <v>304</v>
      </c>
      <c r="C502" s="232"/>
      <c r="D502" s="239" t="s">
        <v>87</v>
      </c>
      <c r="E502" s="235" t="s">
        <v>87</v>
      </c>
      <c r="F502" s="236" t="s">
        <v>87</v>
      </c>
      <c r="G502" s="305" t="s">
        <v>87</v>
      </c>
      <c r="H502" s="372" t="s">
        <v>87</v>
      </c>
    </row>
    <row r="503" spans="1:8">
      <c r="A503" s="231"/>
      <c r="B503" s="254"/>
      <c r="C503" s="232" t="s">
        <v>312</v>
      </c>
      <c r="D503" s="350">
        <v>1</v>
      </c>
      <c r="E503" s="235" t="s">
        <v>73</v>
      </c>
      <c r="F503" s="236">
        <v>373</v>
      </c>
      <c r="G503" s="305">
        <f>D503*F503</f>
        <v>373</v>
      </c>
      <c r="H503" s="380" t="s">
        <v>300</v>
      </c>
    </row>
    <row r="504" spans="1:8">
      <c r="A504" s="231"/>
      <c r="B504" s="254"/>
      <c r="C504" s="232" t="s">
        <v>305</v>
      </c>
      <c r="D504" s="350">
        <v>0.48</v>
      </c>
      <c r="E504" s="235" t="s">
        <v>156</v>
      </c>
      <c r="F504" s="355">
        <v>842</v>
      </c>
      <c r="G504" s="305">
        <f>D504*F504</f>
        <v>404.15999999999997</v>
      </c>
      <c r="H504" s="377" t="s">
        <v>288</v>
      </c>
    </row>
    <row r="505" spans="1:8">
      <c r="A505" s="231"/>
      <c r="B505" s="254"/>
      <c r="C505" s="232" t="s">
        <v>274</v>
      </c>
      <c r="D505" s="239">
        <v>0.2</v>
      </c>
      <c r="E505" s="235" t="s">
        <v>90</v>
      </c>
      <c r="F505" s="374">
        <v>12.92</v>
      </c>
      <c r="G505" s="305">
        <f>D505*F505</f>
        <v>2.5840000000000001</v>
      </c>
      <c r="H505" s="230"/>
    </row>
    <row r="506" spans="1:8">
      <c r="A506" s="241"/>
      <c r="B506" s="242"/>
      <c r="C506" s="243" t="s">
        <v>313</v>
      </c>
      <c r="D506" s="244">
        <v>1</v>
      </c>
      <c r="E506" s="245" t="s">
        <v>73</v>
      </c>
      <c r="F506" s="246" t="s">
        <v>98</v>
      </c>
      <c r="G506" s="302">
        <f>SUM(G501:G505)</f>
        <v>779.74399999999991</v>
      </c>
      <c r="H506" s="248" t="s">
        <v>99</v>
      </c>
    </row>
    <row r="507" spans="1:8">
      <c r="A507" s="249">
        <v>10.14</v>
      </c>
      <c r="B507" s="341" t="s">
        <v>297</v>
      </c>
      <c r="C507" s="233"/>
      <c r="D507" s="344" t="s">
        <v>87</v>
      </c>
      <c r="E507" s="345" t="s">
        <v>87</v>
      </c>
      <c r="F507" s="355" t="s">
        <v>87</v>
      </c>
      <c r="G507" s="375" t="s">
        <v>87</v>
      </c>
      <c r="H507" s="376" t="s">
        <v>87</v>
      </c>
    </row>
    <row r="508" spans="1:8">
      <c r="A508" s="231"/>
      <c r="B508" s="226" t="s">
        <v>315</v>
      </c>
      <c r="C508" s="232"/>
      <c r="D508" s="239" t="s">
        <v>87</v>
      </c>
      <c r="E508" s="235" t="s">
        <v>87</v>
      </c>
      <c r="F508" s="236" t="s">
        <v>87</v>
      </c>
      <c r="G508" s="305" t="s">
        <v>87</v>
      </c>
      <c r="H508" s="372" t="s">
        <v>87</v>
      </c>
    </row>
    <row r="509" spans="1:8">
      <c r="A509" s="231"/>
      <c r="B509" s="254"/>
      <c r="C509" s="232" t="s">
        <v>299</v>
      </c>
      <c r="D509" s="350">
        <v>2</v>
      </c>
      <c r="E509" s="235" t="s">
        <v>73</v>
      </c>
      <c r="F509" s="236">
        <v>167</v>
      </c>
      <c r="G509" s="305">
        <f>D509*F509</f>
        <v>334</v>
      </c>
      <c r="H509" s="380" t="s">
        <v>300</v>
      </c>
    </row>
    <row r="510" spans="1:8">
      <c r="A510" s="231"/>
      <c r="B510" s="254"/>
      <c r="C510" s="232" t="s">
        <v>316</v>
      </c>
      <c r="D510" s="350">
        <v>0.48</v>
      </c>
      <c r="E510" s="235" t="s">
        <v>156</v>
      </c>
      <c r="F510" s="355">
        <v>396</v>
      </c>
      <c r="G510" s="305">
        <f>D510*F510</f>
        <v>190.07999999999998</v>
      </c>
      <c r="H510" s="377" t="s">
        <v>288</v>
      </c>
    </row>
    <row r="511" spans="1:8">
      <c r="A511" s="231"/>
      <c r="B511" s="254"/>
      <c r="C511" s="232" t="s">
        <v>274</v>
      </c>
      <c r="D511" s="239">
        <v>0.28000000000000003</v>
      </c>
      <c r="E511" s="235" t="s">
        <v>90</v>
      </c>
      <c r="F511" s="374">
        <v>12.92</v>
      </c>
      <c r="G511" s="305">
        <f>D511*F511</f>
        <v>3.6176000000000004</v>
      </c>
      <c r="H511" s="230"/>
    </row>
    <row r="512" spans="1:8">
      <c r="A512" s="241"/>
      <c r="B512" s="242"/>
      <c r="C512" s="243" t="s">
        <v>317</v>
      </c>
      <c r="D512" s="244">
        <v>1</v>
      </c>
      <c r="E512" s="245" t="s">
        <v>73</v>
      </c>
      <c r="F512" s="246" t="s">
        <v>98</v>
      </c>
      <c r="G512" s="302">
        <f>SUM(G507:G511)</f>
        <v>527.69759999999997</v>
      </c>
      <c r="H512" s="248" t="s">
        <v>99</v>
      </c>
    </row>
    <row r="513" spans="1:8">
      <c r="A513" s="249">
        <v>10.15</v>
      </c>
      <c r="B513" s="341" t="s">
        <v>303</v>
      </c>
      <c r="C513" s="233"/>
      <c r="D513" s="344" t="s">
        <v>87</v>
      </c>
      <c r="E513" s="345" t="s">
        <v>87</v>
      </c>
      <c r="F513" s="355" t="s">
        <v>87</v>
      </c>
      <c r="G513" s="375" t="s">
        <v>87</v>
      </c>
      <c r="H513" s="376" t="s">
        <v>87</v>
      </c>
    </row>
    <row r="514" spans="1:8">
      <c r="A514" s="231"/>
      <c r="B514" s="226" t="s">
        <v>318</v>
      </c>
      <c r="C514" s="232"/>
      <c r="D514" s="239" t="s">
        <v>87</v>
      </c>
      <c r="E514" s="235" t="s">
        <v>87</v>
      </c>
      <c r="F514" s="236" t="s">
        <v>87</v>
      </c>
      <c r="G514" s="305" t="s">
        <v>87</v>
      </c>
      <c r="H514" s="372" t="s">
        <v>87</v>
      </c>
    </row>
    <row r="515" spans="1:8">
      <c r="A515" s="231"/>
      <c r="B515" s="254"/>
      <c r="C515" s="232" t="s">
        <v>299</v>
      </c>
      <c r="D515" s="350">
        <v>2</v>
      </c>
      <c r="E515" s="235" t="s">
        <v>73</v>
      </c>
      <c r="F515" s="236">
        <v>167</v>
      </c>
      <c r="G515" s="305">
        <f>D515*F515</f>
        <v>334</v>
      </c>
      <c r="H515" s="380" t="s">
        <v>300</v>
      </c>
    </row>
    <row r="516" spans="1:8">
      <c r="A516" s="231"/>
      <c r="B516" s="254"/>
      <c r="C516" s="232" t="s">
        <v>319</v>
      </c>
      <c r="D516" s="350">
        <v>0.48</v>
      </c>
      <c r="E516" s="235" t="s">
        <v>156</v>
      </c>
      <c r="F516" s="355">
        <v>838</v>
      </c>
      <c r="G516" s="305">
        <f>D516*F516</f>
        <v>402.24</v>
      </c>
      <c r="H516" s="377" t="s">
        <v>288</v>
      </c>
    </row>
    <row r="517" spans="1:8">
      <c r="A517" s="231"/>
      <c r="B517" s="254"/>
      <c r="C517" s="232" t="s">
        <v>274</v>
      </c>
      <c r="D517" s="239">
        <v>0.28000000000000003</v>
      </c>
      <c r="E517" s="235" t="s">
        <v>90</v>
      </c>
      <c r="F517" s="374">
        <v>12.92</v>
      </c>
      <c r="G517" s="305">
        <f>D517*F517</f>
        <v>3.6176000000000004</v>
      </c>
      <c r="H517" s="230"/>
    </row>
    <row r="518" spans="1:8">
      <c r="A518" s="231"/>
      <c r="B518" s="254"/>
      <c r="C518" s="232" t="s">
        <v>317</v>
      </c>
      <c r="D518" s="234">
        <v>1</v>
      </c>
      <c r="E518" s="235" t="s">
        <v>73</v>
      </c>
      <c r="F518" s="255" t="s">
        <v>98</v>
      </c>
      <c r="G518" s="352">
        <f>SUM(G513:G517)</f>
        <v>739.85760000000005</v>
      </c>
      <c r="H518" s="257" t="s">
        <v>99</v>
      </c>
    </row>
    <row r="519" spans="1:8">
      <c r="A519" s="231"/>
      <c r="B519" s="381"/>
      <c r="C519" s="232"/>
      <c r="D519" s="234"/>
      <c r="E519" s="235"/>
      <c r="F519" s="255"/>
      <c r="G519" s="352"/>
      <c r="H519" s="257"/>
    </row>
    <row r="520" spans="1:8" ht="21.75" thickBot="1">
      <c r="A520" s="258"/>
      <c r="B520" s="353"/>
      <c r="C520" s="260"/>
      <c r="D520" s="261"/>
      <c r="E520" s="346"/>
      <c r="F520" s="312"/>
      <c r="G520" s="313"/>
      <c r="H520" s="348"/>
    </row>
    <row r="521" spans="1:8">
      <c r="A521" s="266"/>
      <c r="B521" s="266"/>
      <c r="C521" s="266"/>
      <c r="D521" s="267"/>
      <c r="E521" s="349"/>
      <c r="F521" s="318"/>
      <c r="G521" s="710" t="str">
        <f>$G$37</f>
        <v xml:space="preserve"> เมษายน 2549</v>
      </c>
      <c r="H521" s="710"/>
    </row>
    <row r="522" spans="1:8" ht="21.75">
      <c r="A522" s="712" t="s">
        <v>320</v>
      </c>
      <c r="B522" s="712"/>
      <c r="C522" s="712"/>
      <c r="D522" s="712"/>
      <c r="E522" s="712"/>
      <c r="F522" s="712"/>
      <c r="G522" s="712"/>
      <c r="H522" s="712"/>
    </row>
    <row r="523" spans="1:8" ht="38.25" customHeight="1" thickBot="1">
      <c r="A523" s="713" t="s">
        <v>107</v>
      </c>
      <c r="B523" s="713"/>
      <c r="C523" s="713"/>
      <c r="D523" s="713"/>
      <c r="E523" s="713"/>
      <c r="F523" s="713"/>
      <c r="G523" s="713"/>
      <c r="H523" s="713"/>
    </row>
    <row r="524" spans="1:8">
      <c r="A524" s="714" t="s">
        <v>3</v>
      </c>
      <c r="B524" s="716" t="s">
        <v>4</v>
      </c>
      <c r="C524" s="717"/>
      <c r="D524" s="720" t="s">
        <v>16</v>
      </c>
      <c r="E524" s="720" t="s">
        <v>17</v>
      </c>
      <c r="F524" s="213" t="s">
        <v>83</v>
      </c>
      <c r="G524" s="214" t="s">
        <v>84</v>
      </c>
      <c r="H524" s="722" t="s">
        <v>6</v>
      </c>
    </row>
    <row r="525" spans="1:8">
      <c r="A525" s="715"/>
      <c r="B525" s="718"/>
      <c r="C525" s="719"/>
      <c r="D525" s="721"/>
      <c r="E525" s="721"/>
      <c r="F525" s="215" t="s">
        <v>85</v>
      </c>
      <c r="G525" s="216" t="s">
        <v>85</v>
      </c>
      <c r="H525" s="723"/>
    </row>
    <row r="526" spans="1:8">
      <c r="A526" s="249">
        <v>10.16</v>
      </c>
      <c r="B526" s="341" t="s">
        <v>306</v>
      </c>
      <c r="C526" s="233"/>
      <c r="D526" s="344" t="s">
        <v>87</v>
      </c>
      <c r="E526" s="345" t="s">
        <v>87</v>
      </c>
      <c r="F526" s="355" t="s">
        <v>87</v>
      </c>
      <c r="G526" s="375" t="s">
        <v>87</v>
      </c>
      <c r="H526" s="376" t="s">
        <v>87</v>
      </c>
    </row>
    <row r="527" spans="1:8">
      <c r="A527" s="231"/>
      <c r="B527" s="226" t="s">
        <v>315</v>
      </c>
      <c r="C527" s="232"/>
      <c r="D527" s="239" t="s">
        <v>87</v>
      </c>
      <c r="E527" s="235" t="s">
        <v>87</v>
      </c>
      <c r="F527" s="236" t="s">
        <v>87</v>
      </c>
      <c r="G527" s="305" t="s">
        <v>87</v>
      </c>
      <c r="H527" s="372" t="s">
        <v>87</v>
      </c>
    </row>
    <row r="528" spans="1:8">
      <c r="A528" s="231"/>
      <c r="B528" s="254"/>
      <c r="C528" s="232" t="s">
        <v>307</v>
      </c>
      <c r="D528" s="350">
        <v>2</v>
      </c>
      <c r="E528" s="235" t="s">
        <v>73</v>
      </c>
      <c r="F528" s="236">
        <v>255</v>
      </c>
      <c r="G528" s="305">
        <f>D528*F528</f>
        <v>510</v>
      </c>
      <c r="H528" s="380" t="s">
        <v>300</v>
      </c>
    </row>
    <row r="529" spans="1:8">
      <c r="A529" s="231"/>
      <c r="B529" s="254"/>
      <c r="C529" s="232" t="s">
        <v>316</v>
      </c>
      <c r="D529" s="350">
        <v>0.48</v>
      </c>
      <c r="E529" s="235" t="s">
        <v>156</v>
      </c>
      <c r="F529" s="355">
        <v>396</v>
      </c>
      <c r="G529" s="305">
        <f>D529*F529</f>
        <v>190.07999999999998</v>
      </c>
      <c r="H529" s="377" t="s">
        <v>288</v>
      </c>
    </row>
    <row r="530" spans="1:8">
      <c r="A530" s="231"/>
      <c r="B530" s="254"/>
      <c r="C530" s="232" t="s">
        <v>274</v>
      </c>
      <c r="D530" s="239">
        <v>0.28000000000000003</v>
      </c>
      <c r="E530" s="235" t="s">
        <v>90</v>
      </c>
      <c r="F530" s="374">
        <v>12.92</v>
      </c>
      <c r="G530" s="305">
        <f>D530*F530</f>
        <v>3.6176000000000004</v>
      </c>
      <c r="H530" s="230"/>
    </row>
    <row r="531" spans="1:8">
      <c r="A531" s="241"/>
      <c r="B531" s="242"/>
      <c r="C531" s="243" t="s">
        <v>321</v>
      </c>
      <c r="D531" s="244">
        <v>1</v>
      </c>
      <c r="E531" s="245" t="s">
        <v>73</v>
      </c>
      <c r="F531" s="246" t="s">
        <v>98</v>
      </c>
      <c r="G531" s="302">
        <f>SUM(G526:G530)</f>
        <v>703.69759999999997</v>
      </c>
      <c r="H531" s="248" t="s">
        <v>99</v>
      </c>
    </row>
    <row r="532" spans="1:8">
      <c r="A532" s="249">
        <v>10.17</v>
      </c>
      <c r="B532" s="341" t="s">
        <v>310</v>
      </c>
      <c r="C532" s="233"/>
      <c r="D532" s="344" t="s">
        <v>87</v>
      </c>
      <c r="E532" s="345" t="s">
        <v>87</v>
      </c>
      <c r="F532" s="355" t="s">
        <v>87</v>
      </c>
      <c r="G532" s="375" t="s">
        <v>87</v>
      </c>
      <c r="H532" s="376" t="s">
        <v>87</v>
      </c>
    </row>
    <row r="533" spans="1:8">
      <c r="A533" s="231"/>
      <c r="B533" s="226" t="s">
        <v>318</v>
      </c>
      <c r="C533" s="232"/>
      <c r="D533" s="239" t="s">
        <v>87</v>
      </c>
      <c r="E533" s="235" t="s">
        <v>87</v>
      </c>
      <c r="F533" s="236" t="s">
        <v>87</v>
      </c>
      <c r="G533" s="305" t="s">
        <v>87</v>
      </c>
      <c r="H533" s="372" t="s">
        <v>87</v>
      </c>
    </row>
    <row r="534" spans="1:8">
      <c r="A534" s="231"/>
      <c r="B534" s="254"/>
      <c r="C534" s="232" t="s">
        <v>307</v>
      </c>
      <c r="D534" s="350">
        <v>2</v>
      </c>
      <c r="E534" s="235" t="s">
        <v>73</v>
      </c>
      <c r="F534" s="236">
        <v>255</v>
      </c>
      <c r="G534" s="305">
        <f>D534*F534</f>
        <v>510</v>
      </c>
      <c r="H534" s="380" t="s">
        <v>300</v>
      </c>
    </row>
    <row r="535" spans="1:8">
      <c r="A535" s="231"/>
      <c r="B535" s="254"/>
      <c r="C535" s="232" t="s">
        <v>319</v>
      </c>
      <c r="D535" s="350">
        <v>0.48</v>
      </c>
      <c r="E535" s="235" t="s">
        <v>156</v>
      </c>
      <c r="F535" s="355">
        <v>838</v>
      </c>
      <c r="G535" s="305">
        <f>D535*F535</f>
        <v>402.24</v>
      </c>
      <c r="H535" s="377" t="s">
        <v>288</v>
      </c>
    </row>
    <row r="536" spans="1:8">
      <c r="A536" s="231"/>
      <c r="B536" s="254"/>
      <c r="C536" s="232" t="s">
        <v>274</v>
      </c>
      <c r="D536" s="239">
        <v>0.28000000000000003</v>
      </c>
      <c r="E536" s="235" t="s">
        <v>90</v>
      </c>
      <c r="F536" s="374">
        <v>12.92</v>
      </c>
      <c r="G536" s="305">
        <f>D536*F536</f>
        <v>3.6176000000000004</v>
      </c>
      <c r="H536" s="230"/>
    </row>
    <row r="537" spans="1:8">
      <c r="A537" s="241"/>
      <c r="B537" s="242"/>
      <c r="C537" s="243" t="s">
        <v>321</v>
      </c>
      <c r="D537" s="244">
        <v>1</v>
      </c>
      <c r="E537" s="245" t="s">
        <v>73</v>
      </c>
      <c r="F537" s="246" t="s">
        <v>98</v>
      </c>
      <c r="G537" s="302">
        <f>SUM(G532:G536)</f>
        <v>915.85760000000005</v>
      </c>
      <c r="H537" s="248" t="s">
        <v>99</v>
      </c>
    </row>
    <row r="538" spans="1:8">
      <c r="A538" s="365">
        <v>10.18</v>
      </c>
      <c r="B538" s="341" t="s">
        <v>311</v>
      </c>
      <c r="C538" s="233"/>
      <c r="D538" s="227"/>
      <c r="E538" s="227"/>
      <c r="F538" s="355" t="s">
        <v>87</v>
      </c>
      <c r="G538" s="375" t="s">
        <v>87</v>
      </c>
      <c r="H538" s="376" t="s">
        <v>87</v>
      </c>
    </row>
    <row r="539" spans="1:8">
      <c r="A539" s="231"/>
      <c r="B539" s="226" t="s">
        <v>315</v>
      </c>
      <c r="C539" s="232"/>
      <c r="D539" s="239" t="s">
        <v>87</v>
      </c>
      <c r="E539" s="235" t="s">
        <v>87</v>
      </c>
      <c r="F539" s="236" t="s">
        <v>87</v>
      </c>
      <c r="G539" s="305" t="s">
        <v>87</v>
      </c>
      <c r="H539" s="372" t="s">
        <v>87</v>
      </c>
    </row>
    <row r="540" spans="1:8">
      <c r="A540" s="231"/>
      <c r="B540" s="254"/>
      <c r="C540" s="232" t="s">
        <v>312</v>
      </c>
      <c r="D540" s="350">
        <v>2</v>
      </c>
      <c r="E540" s="235" t="s">
        <v>73</v>
      </c>
      <c r="F540" s="236">
        <v>373</v>
      </c>
      <c r="G540" s="305">
        <f>D540*F540</f>
        <v>746</v>
      </c>
      <c r="H540" s="380" t="s">
        <v>300</v>
      </c>
    </row>
    <row r="541" spans="1:8">
      <c r="A541" s="231"/>
      <c r="B541" s="254"/>
      <c r="C541" s="232" t="s">
        <v>316</v>
      </c>
      <c r="D541" s="350">
        <v>0.48</v>
      </c>
      <c r="E541" s="235" t="s">
        <v>156</v>
      </c>
      <c r="F541" s="355">
        <v>396</v>
      </c>
      <c r="G541" s="305">
        <f>D541*F541</f>
        <v>190.07999999999998</v>
      </c>
      <c r="H541" s="377" t="s">
        <v>288</v>
      </c>
    </row>
    <row r="542" spans="1:8">
      <c r="A542" s="231"/>
      <c r="B542" s="254"/>
      <c r="C542" s="232" t="s">
        <v>274</v>
      </c>
      <c r="D542" s="239">
        <v>0.28000000000000003</v>
      </c>
      <c r="E542" s="235" t="s">
        <v>90</v>
      </c>
      <c r="F542" s="374">
        <v>12.92</v>
      </c>
      <c r="G542" s="305">
        <f>D542*F542</f>
        <v>3.6176000000000004</v>
      </c>
      <c r="H542" s="230"/>
    </row>
    <row r="543" spans="1:8">
      <c r="A543" s="241"/>
      <c r="B543" s="242"/>
      <c r="C543" s="243" t="s">
        <v>322</v>
      </c>
      <c r="D543" s="244">
        <v>1</v>
      </c>
      <c r="E543" s="245" t="s">
        <v>73</v>
      </c>
      <c r="F543" s="246" t="s">
        <v>98</v>
      </c>
      <c r="G543" s="302">
        <f>SUM(G538:G542)</f>
        <v>939.69759999999997</v>
      </c>
      <c r="H543" s="248" t="s">
        <v>99</v>
      </c>
    </row>
    <row r="544" spans="1:8">
      <c r="A544" s="365">
        <v>10.19</v>
      </c>
      <c r="B544" s="341" t="s">
        <v>314</v>
      </c>
      <c r="C544" s="233"/>
      <c r="D544" s="227"/>
      <c r="E544" s="227"/>
      <c r="F544" s="355" t="s">
        <v>87</v>
      </c>
      <c r="G544" s="375" t="s">
        <v>87</v>
      </c>
      <c r="H544" s="376" t="s">
        <v>87</v>
      </c>
    </row>
    <row r="545" spans="1:8">
      <c r="A545" s="231"/>
      <c r="B545" s="226" t="s">
        <v>318</v>
      </c>
      <c r="C545" s="232"/>
      <c r="D545" s="239" t="s">
        <v>87</v>
      </c>
      <c r="E545" s="235" t="s">
        <v>87</v>
      </c>
      <c r="F545" s="236" t="s">
        <v>87</v>
      </c>
      <c r="G545" s="305" t="s">
        <v>87</v>
      </c>
      <c r="H545" s="372" t="s">
        <v>87</v>
      </c>
    </row>
    <row r="546" spans="1:8">
      <c r="A546" s="231"/>
      <c r="B546" s="254"/>
      <c r="C546" s="232" t="s">
        <v>312</v>
      </c>
      <c r="D546" s="350">
        <v>2</v>
      </c>
      <c r="E546" s="235" t="s">
        <v>73</v>
      </c>
      <c r="F546" s="236">
        <v>373</v>
      </c>
      <c r="G546" s="305">
        <f>D546*F546</f>
        <v>746</v>
      </c>
      <c r="H546" s="380" t="s">
        <v>300</v>
      </c>
    </row>
    <row r="547" spans="1:8">
      <c r="A547" s="231"/>
      <c r="B547" s="254"/>
      <c r="C547" s="232" t="s">
        <v>319</v>
      </c>
      <c r="D547" s="350">
        <v>0.48</v>
      </c>
      <c r="E547" s="235" t="s">
        <v>156</v>
      </c>
      <c r="F547" s="355">
        <v>838</v>
      </c>
      <c r="G547" s="305">
        <f>D547*F547</f>
        <v>402.24</v>
      </c>
      <c r="H547" s="377" t="s">
        <v>288</v>
      </c>
    </row>
    <row r="548" spans="1:8">
      <c r="A548" s="231"/>
      <c r="B548" s="254"/>
      <c r="C548" s="232" t="s">
        <v>274</v>
      </c>
      <c r="D548" s="239">
        <v>0.28000000000000003</v>
      </c>
      <c r="E548" s="235" t="s">
        <v>90</v>
      </c>
      <c r="F548" s="374">
        <v>12.92</v>
      </c>
      <c r="G548" s="305">
        <f>D548*F548</f>
        <v>3.6176000000000004</v>
      </c>
      <c r="H548" s="230"/>
    </row>
    <row r="549" spans="1:8">
      <c r="A549" s="241"/>
      <c r="B549" s="242"/>
      <c r="C549" s="243" t="s">
        <v>322</v>
      </c>
      <c r="D549" s="244">
        <v>1</v>
      </c>
      <c r="E549" s="245" t="s">
        <v>73</v>
      </c>
      <c r="F549" s="246" t="s">
        <v>98</v>
      </c>
      <c r="G549" s="302">
        <f>SUM(G544:G548)</f>
        <v>1151.8576</v>
      </c>
      <c r="H549" s="248" t="s">
        <v>99</v>
      </c>
    </row>
    <row r="550" spans="1:8">
      <c r="A550" s="365">
        <v>10.199999999999999</v>
      </c>
      <c r="B550" s="341" t="s">
        <v>323</v>
      </c>
      <c r="C550" s="233"/>
      <c r="D550" s="227"/>
      <c r="E550" s="227"/>
      <c r="F550" s="355" t="s">
        <v>87</v>
      </c>
      <c r="G550" s="375" t="s">
        <v>87</v>
      </c>
      <c r="H550" s="376" t="s">
        <v>87</v>
      </c>
    </row>
    <row r="551" spans="1:8">
      <c r="A551" s="231"/>
      <c r="B551" s="226" t="s">
        <v>298</v>
      </c>
      <c r="C551" s="232"/>
      <c r="D551" s="239" t="s">
        <v>87</v>
      </c>
      <c r="E551" s="235" t="s">
        <v>87</v>
      </c>
      <c r="F551" s="236" t="s">
        <v>87</v>
      </c>
      <c r="G551" s="305" t="s">
        <v>87</v>
      </c>
      <c r="H551" s="372" t="s">
        <v>87</v>
      </c>
    </row>
    <row r="552" spans="1:8">
      <c r="A552" s="231"/>
      <c r="B552" s="254"/>
      <c r="C552" s="232" t="s">
        <v>324</v>
      </c>
      <c r="D552" s="350">
        <v>1</v>
      </c>
      <c r="E552" s="235" t="s">
        <v>73</v>
      </c>
      <c r="F552" s="236">
        <v>280</v>
      </c>
      <c r="G552" s="305">
        <f>D552*F552</f>
        <v>280</v>
      </c>
      <c r="H552" s="380" t="s">
        <v>300</v>
      </c>
    </row>
    <row r="553" spans="1:8">
      <c r="A553" s="231"/>
      <c r="B553" s="254"/>
      <c r="C553" s="232" t="s">
        <v>301</v>
      </c>
      <c r="D553" s="350">
        <v>0.48</v>
      </c>
      <c r="E553" s="235" t="s">
        <v>156</v>
      </c>
      <c r="F553" s="355">
        <v>400</v>
      </c>
      <c r="G553" s="305">
        <f>D553*F553</f>
        <v>192</v>
      </c>
      <c r="H553" s="377" t="s">
        <v>288</v>
      </c>
    </row>
    <row r="554" spans="1:8">
      <c r="A554" s="231"/>
      <c r="B554" s="254"/>
      <c r="C554" s="232" t="s">
        <v>274</v>
      </c>
      <c r="D554" s="239">
        <v>0.2</v>
      </c>
      <c r="E554" s="235" t="s">
        <v>90</v>
      </c>
      <c r="F554" s="374">
        <v>12.92</v>
      </c>
      <c r="G554" s="305">
        <f>D554*F554</f>
        <v>2.5840000000000001</v>
      </c>
      <c r="H554" s="230"/>
    </row>
    <row r="555" spans="1:8">
      <c r="A555" s="382"/>
      <c r="B555" s="383"/>
      <c r="C555" s="384" t="s">
        <v>325</v>
      </c>
      <c r="D555" s="385">
        <v>1</v>
      </c>
      <c r="E555" s="386" t="s">
        <v>73</v>
      </c>
      <c r="F555" s="387" t="s">
        <v>98</v>
      </c>
      <c r="G555" s="388">
        <f>SUM(G550:G554)</f>
        <v>474.584</v>
      </c>
      <c r="H555" s="328" t="s">
        <v>99</v>
      </c>
    </row>
    <row r="556" spans="1:8">
      <c r="A556" s="231"/>
      <c r="B556" s="381"/>
      <c r="C556" s="232"/>
      <c r="D556" s="234"/>
      <c r="E556" s="235"/>
      <c r="F556" s="255"/>
      <c r="G556" s="352"/>
      <c r="H556" s="257"/>
    </row>
    <row r="557" spans="1:8" ht="21.75" thickBot="1">
      <c r="A557" s="258"/>
      <c r="B557" s="353"/>
      <c r="C557" s="260"/>
      <c r="D557" s="261"/>
      <c r="E557" s="346"/>
      <c r="F557" s="312"/>
      <c r="G557" s="313"/>
      <c r="H557" s="348"/>
    </row>
    <row r="558" spans="1:8">
      <c r="A558" s="266"/>
      <c r="B558" s="266"/>
      <c r="C558" s="266"/>
      <c r="D558" s="267"/>
      <c r="E558" s="349"/>
      <c r="F558" s="318"/>
      <c r="G558" s="710" t="str">
        <f>$G$37</f>
        <v xml:space="preserve"> เมษายน 2549</v>
      </c>
      <c r="H558" s="710"/>
    </row>
    <row r="559" spans="1:8" ht="21.75">
      <c r="A559" s="712" t="s">
        <v>326</v>
      </c>
      <c r="B559" s="712"/>
      <c r="C559" s="712"/>
      <c r="D559" s="712"/>
      <c r="E559" s="712"/>
      <c r="F559" s="712"/>
      <c r="G559" s="712"/>
      <c r="H559" s="712"/>
    </row>
    <row r="560" spans="1:8" ht="38.25" customHeight="1" thickBot="1">
      <c r="A560" s="713" t="s">
        <v>107</v>
      </c>
      <c r="B560" s="713"/>
      <c r="C560" s="713"/>
      <c r="D560" s="713"/>
      <c r="E560" s="713"/>
      <c r="F560" s="713"/>
      <c r="G560" s="713"/>
      <c r="H560" s="713"/>
    </row>
    <row r="561" spans="1:8">
      <c r="A561" s="714" t="s">
        <v>3</v>
      </c>
      <c r="B561" s="716" t="s">
        <v>4</v>
      </c>
      <c r="C561" s="717"/>
      <c r="D561" s="720" t="s">
        <v>16</v>
      </c>
      <c r="E561" s="720" t="s">
        <v>17</v>
      </c>
      <c r="F561" s="213" t="s">
        <v>83</v>
      </c>
      <c r="G561" s="214" t="s">
        <v>84</v>
      </c>
      <c r="H561" s="722" t="s">
        <v>6</v>
      </c>
    </row>
    <row r="562" spans="1:8">
      <c r="A562" s="715"/>
      <c r="B562" s="718"/>
      <c r="C562" s="719"/>
      <c r="D562" s="721"/>
      <c r="E562" s="721"/>
      <c r="F562" s="215" t="s">
        <v>85</v>
      </c>
      <c r="G562" s="216" t="s">
        <v>85</v>
      </c>
      <c r="H562" s="723"/>
    </row>
    <row r="563" spans="1:8">
      <c r="A563" s="249">
        <v>10.210000000000001</v>
      </c>
      <c r="B563" s="341" t="s">
        <v>327</v>
      </c>
      <c r="C563" s="233"/>
      <c r="D563" s="344" t="s">
        <v>87</v>
      </c>
      <c r="E563" s="345" t="s">
        <v>87</v>
      </c>
      <c r="F563" s="355" t="s">
        <v>87</v>
      </c>
      <c r="G563" s="375" t="s">
        <v>87</v>
      </c>
      <c r="H563" s="376" t="s">
        <v>87</v>
      </c>
    </row>
    <row r="564" spans="1:8">
      <c r="A564" s="231"/>
      <c r="B564" s="226" t="s">
        <v>304</v>
      </c>
      <c r="C564" s="232"/>
      <c r="D564" s="239" t="s">
        <v>87</v>
      </c>
      <c r="E564" s="235" t="s">
        <v>87</v>
      </c>
      <c r="F564" s="236" t="s">
        <v>87</v>
      </c>
      <c r="G564" s="305" t="s">
        <v>87</v>
      </c>
      <c r="H564" s="372" t="s">
        <v>87</v>
      </c>
    </row>
    <row r="565" spans="1:8">
      <c r="A565" s="231"/>
      <c r="B565" s="254"/>
      <c r="C565" s="232" t="s">
        <v>324</v>
      </c>
      <c r="D565" s="350">
        <v>1</v>
      </c>
      <c r="E565" s="235" t="s">
        <v>73</v>
      </c>
      <c r="F565" s="236">
        <v>280</v>
      </c>
      <c r="G565" s="305">
        <f>D565*F565</f>
        <v>280</v>
      </c>
      <c r="H565" s="380" t="s">
        <v>300</v>
      </c>
    </row>
    <row r="566" spans="1:8">
      <c r="A566" s="231"/>
      <c r="B566" s="254"/>
      <c r="C566" s="232" t="s">
        <v>305</v>
      </c>
      <c r="D566" s="350">
        <v>0.48</v>
      </c>
      <c r="E566" s="235" t="s">
        <v>156</v>
      </c>
      <c r="F566" s="355">
        <v>842</v>
      </c>
      <c r="G566" s="305">
        <f>D566*F566</f>
        <v>404.15999999999997</v>
      </c>
      <c r="H566" s="377" t="s">
        <v>288</v>
      </c>
    </row>
    <row r="567" spans="1:8">
      <c r="A567" s="231"/>
      <c r="B567" s="254"/>
      <c r="C567" s="232" t="s">
        <v>274</v>
      </c>
      <c r="D567" s="239">
        <v>0.2</v>
      </c>
      <c r="E567" s="235" t="s">
        <v>90</v>
      </c>
      <c r="F567" s="374">
        <v>12.92</v>
      </c>
      <c r="G567" s="305">
        <f>D567*F567</f>
        <v>2.5840000000000001</v>
      </c>
      <c r="H567" s="230"/>
    </row>
    <row r="568" spans="1:8">
      <c r="A568" s="241"/>
      <c r="B568" s="242"/>
      <c r="C568" s="243" t="s">
        <v>325</v>
      </c>
      <c r="D568" s="244">
        <v>1</v>
      </c>
      <c r="E568" s="245" t="s">
        <v>73</v>
      </c>
      <c r="F568" s="246" t="s">
        <v>98</v>
      </c>
      <c r="G568" s="302">
        <f>SUM(G563:G567)</f>
        <v>686.74399999999991</v>
      </c>
      <c r="H568" s="248" t="s">
        <v>99</v>
      </c>
    </row>
    <row r="569" spans="1:8">
      <c r="A569" s="249">
        <v>10.220000000000001</v>
      </c>
      <c r="B569" s="341" t="s">
        <v>328</v>
      </c>
      <c r="C569" s="233"/>
      <c r="D569" s="344" t="s">
        <v>87</v>
      </c>
      <c r="E569" s="345" t="s">
        <v>87</v>
      </c>
      <c r="F569" s="355" t="s">
        <v>87</v>
      </c>
      <c r="G569" s="375" t="s">
        <v>87</v>
      </c>
      <c r="H569" s="376" t="s">
        <v>87</v>
      </c>
    </row>
    <row r="570" spans="1:8">
      <c r="A570" s="231"/>
      <c r="B570" s="226" t="s">
        <v>298</v>
      </c>
      <c r="C570" s="232"/>
      <c r="D570" s="239" t="s">
        <v>87</v>
      </c>
      <c r="E570" s="235" t="s">
        <v>87</v>
      </c>
      <c r="F570" s="236" t="s">
        <v>87</v>
      </c>
      <c r="G570" s="305" t="s">
        <v>87</v>
      </c>
      <c r="H570" s="372" t="s">
        <v>87</v>
      </c>
    </row>
    <row r="571" spans="1:8">
      <c r="A571" s="231"/>
      <c r="B571" s="254"/>
      <c r="C571" s="232" t="s">
        <v>329</v>
      </c>
      <c r="D571" s="350">
        <v>1</v>
      </c>
      <c r="E571" s="235" t="s">
        <v>73</v>
      </c>
      <c r="F571" s="236">
        <v>441</v>
      </c>
      <c r="G571" s="305">
        <f>D571*F571</f>
        <v>441</v>
      </c>
      <c r="H571" s="380" t="s">
        <v>300</v>
      </c>
    </row>
    <row r="572" spans="1:8">
      <c r="A572" s="231"/>
      <c r="B572" s="254"/>
      <c r="C572" s="232" t="s">
        <v>301</v>
      </c>
      <c r="D572" s="350">
        <v>0.48</v>
      </c>
      <c r="E572" s="235" t="s">
        <v>156</v>
      </c>
      <c r="F572" s="355">
        <v>400</v>
      </c>
      <c r="G572" s="305">
        <f>D572*F572</f>
        <v>192</v>
      </c>
      <c r="H572" s="377" t="s">
        <v>288</v>
      </c>
    </row>
    <row r="573" spans="1:8">
      <c r="A573" s="231"/>
      <c r="B573" s="254"/>
      <c r="C573" s="232" t="s">
        <v>274</v>
      </c>
      <c r="D573" s="239">
        <v>0.2</v>
      </c>
      <c r="E573" s="235" t="s">
        <v>90</v>
      </c>
      <c r="F573" s="374">
        <v>12.92</v>
      </c>
      <c r="G573" s="305">
        <f>D573*F573</f>
        <v>2.5840000000000001</v>
      </c>
      <c r="H573" s="230"/>
    </row>
    <row r="574" spans="1:8">
      <c r="A574" s="241"/>
      <c r="B574" s="242"/>
      <c r="C574" s="243" t="s">
        <v>330</v>
      </c>
      <c r="D574" s="244">
        <v>1</v>
      </c>
      <c r="E574" s="245" t="s">
        <v>73</v>
      </c>
      <c r="F574" s="246" t="s">
        <v>98</v>
      </c>
      <c r="G574" s="302">
        <f>SUM(G569:G573)</f>
        <v>635.58399999999995</v>
      </c>
      <c r="H574" s="248" t="s">
        <v>99</v>
      </c>
    </row>
    <row r="575" spans="1:8">
      <c r="A575" s="365">
        <v>10.23</v>
      </c>
      <c r="B575" s="341" t="s">
        <v>331</v>
      </c>
      <c r="C575" s="233"/>
      <c r="D575" s="344" t="s">
        <v>87</v>
      </c>
      <c r="E575" s="345" t="s">
        <v>87</v>
      </c>
      <c r="F575" s="355" t="s">
        <v>87</v>
      </c>
      <c r="G575" s="375" t="s">
        <v>87</v>
      </c>
      <c r="H575" s="376" t="s">
        <v>87</v>
      </c>
    </row>
    <row r="576" spans="1:8">
      <c r="A576" s="231"/>
      <c r="B576" s="226" t="s">
        <v>304</v>
      </c>
      <c r="C576" s="232"/>
      <c r="D576" s="239" t="s">
        <v>87</v>
      </c>
      <c r="E576" s="235" t="s">
        <v>87</v>
      </c>
      <c r="F576" s="236" t="s">
        <v>87</v>
      </c>
      <c r="G576" s="305" t="s">
        <v>87</v>
      </c>
      <c r="H576" s="372" t="s">
        <v>87</v>
      </c>
    </row>
    <row r="577" spans="1:8">
      <c r="A577" s="231"/>
      <c r="B577" s="254"/>
      <c r="C577" s="232" t="s">
        <v>329</v>
      </c>
      <c r="D577" s="350">
        <v>1</v>
      </c>
      <c r="E577" s="235" t="s">
        <v>73</v>
      </c>
      <c r="F577" s="236">
        <v>441</v>
      </c>
      <c r="G577" s="305">
        <f>D577*F577</f>
        <v>441</v>
      </c>
      <c r="H577" s="380" t="s">
        <v>300</v>
      </c>
    </row>
    <row r="578" spans="1:8">
      <c r="A578" s="231"/>
      <c r="B578" s="254"/>
      <c r="C578" s="232" t="s">
        <v>305</v>
      </c>
      <c r="D578" s="350">
        <v>0.48</v>
      </c>
      <c r="E578" s="235" t="s">
        <v>156</v>
      </c>
      <c r="F578" s="355">
        <v>842</v>
      </c>
      <c r="G578" s="305">
        <f>D578*F578</f>
        <v>404.15999999999997</v>
      </c>
      <c r="H578" s="377" t="s">
        <v>288</v>
      </c>
    </row>
    <row r="579" spans="1:8">
      <c r="A579" s="231"/>
      <c r="B579" s="254"/>
      <c r="C579" s="232" t="s">
        <v>274</v>
      </c>
      <c r="D579" s="239">
        <v>0.2</v>
      </c>
      <c r="E579" s="235" t="s">
        <v>90</v>
      </c>
      <c r="F579" s="374">
        <v>12.92</v>
      </c>
      <c r="G579" s="305">
        <f>D579*F579</f>
        <v>2.5840000000000001</v>
      </c>
      <c r="H579" s="230"/>
    </row>
    <row r="580" spans="1:8">
      <c r="A580" s="241"/>
      <c r="B580" s="242"/>
      <c r="C580" s="243" t="s">
        <v>330</v>
      </c>
      <c r="D580" s="244">
        <v>1</v>
      </c>
      <c r="E580" s="245" t="s">
        <v>73</v>
      </c>
      <c r="F580" s="246" t="s">
        <v>98</v>
      </c>
      <c r="G580" s="302">
        <f>SUM(G575:G579)</f>
        <v>847.74399999999991</v>
      </c>
      <c r="H580" s="248" t="s">
        <v>99</v>
      </c>
    </row>
    <row r="581" spans="1:8">
      <c r="A581" s="365">
        <v>10.24</v>
      </c>
      <c r="B581" s="341" t="s">
        <v>332</v>
      </c>
      <c r="C581" s="233"/>
      <c r="D581" s="227"/>
      <c r="E581" s="227"/>
      <c r="F581" s="355" t="s">
        <v>87</v>
      </c>
      <c r="G581" s="375" t="s">
        <v>87</v>
      </c>
      <c r="H581" s="376" t="s">
        <v>87</v>
      </c>
    </row>
    <row r="582" spans="1:8">
      <c r="A582" s="231"/>
      <c r="B582" s="226" t="s">
        <v>298</v>
      </c>
      <c r="C582" s="232"/>
      <c r="D582" s="239" t="s">
        <v>87</v>
      </c>
      <c r="E582" s="235" t="s">
        <v>87</v>
      </c>
      <c r="F582" s="236" t="s">
        <v>87</v>
      </c>
      <c r="G582" s="305" t="s">
        <v>87</v>
      </c>
      <c r="H582" s="372" t="s">
        <v>87</v>
      </c>
    </row>
    <row r="583" spans="1:8">
      <c r="A583" s="231"/>
      <c r="B583" s="254"/>
      <c r="C583" s="232" t="s">
        <v>333</v>
      </c>
      <c r="D583" s="350">
        <v>1</v>
      </c>
      <c r="E583" s="235" t="s">
        <v>73</v>
      </c>
      <c r="F583" s="236">
        <v>647</v>
      </c>
      <c r="G583" s="305">
        <f>D583*F583</f>
        <v>647</v>
      </c>
      <c r="H583" s="380" t="s">
        <v>300</v>
      </c>
    </row>
    <row r="584" spans="1:8">
      <c r="A584" s="231"/>
      <c r="B584" s="254"/>
      <c r="C584" s="232" t="s">
        <v>301</v>
      </c>
      <c r="D584" s="350">
        <v>0.48</v>
      </c>
      <c r="E584" s="235" t="s">
        <v>156</v>
      </c>
      <c r="F584" s="355">
        <v>400</v>
      </c>
      <c r="G584" s="305">
        <f>D584*F584</f>
        <v>192</v>
      </c>
      <c r="H584" s="377" t="s">
        <v>288</v>
      </c>
    </row>
    <row r="585" spans="1:8">
      <c r="A585" s="231"/>
      <c r="B585" s="254"/>
      <c r="C585" s="232" t="s">
        <v>274</v>
      </c>
      <c r="D585" s="239">
        <v>0.2</v>
      </c>
      <c r="E585" s="235" t="s">
        <v>90</v>
      </c>
      <c r="F585" s="374">
        <v>12.92</v>
      </c>
      <c r="G585" s="305">
        <f>D585*F585</f>
        <v>2.5840000000000001</v>
      </c>
      <c r="H585" s="230"/>
    </row>
    <row r="586" spans="1:8">
      <c r="A586" s="241"/>
      <c r="B586" s="242"/>
      <c r="C586" s="243" t="s">
        <v>334</v>
      </c>
      <c r="D586" s="244">
        <v>1</v>
      </c>
      <c r="E586" s="245" t="s">
        <v>73</v>
      </c>
      <c r="F586" s="246" t="s">
        <v>98</v>
      </c>
      <c r="G586" s="302">
        <f>SUM(G581:G585)</f>
        <v>841.58399999999995</v>
      </c>
      <c r="H586" s="248" t="s">
        <v>99</v>
      </c>
    </row>
    <row r="587" spans="1:8">
      <c r="A587" s="365">
        <v>10.25</v>
      </c>
      <c r="B587" s="341" t="s">
        <v>335</v>
      </c>
      <c r="C587" s="233"/>
      <c r="D587" s="227"/>
      <c r="E587" s="227"/>
      <c r="F587" s="355" t="s">
        <v>87</v>
      </c>
      <c r="G587" s="375" t="s">
        <v>87</v>
      </c>
      <c r="H587" s="376" t="s">
        <v>87</v>
      </c>
    </row>
    <row r="588" spans="1:8">
      <c r="A588" s="231"/>
      <c r="B588" s="226" t="s">
        <v>304</v>
      </c>
      <c r="C588" s="232"/>
      <c r="D588" s="239" t="s">
        <v>87</v>
      </c>
      <c r="E588" s="235" t="s">
        <v>87</v>
      </c>
      <c r="F588" s="236" t="s">
        <v>87</v>
      </c>
      <c r="G588" s="305" t="s">
        <v>87</v>
      </c>
      <c r="H588" s="372" t="s">
        <v>87</v>
      </c>
    </row>
    <row r="589" spans="1:8">
      <c r="A589" s="231"/>
      <c r="B589" s="254"/>
      <c r="C589" s="232" t="s">
        <v>333</v>
      </c>
      <c r="D589" s="350">
        <v>1</v>
      </c>
      <c r="E589" s="235" t="s">
        <v>73</v>
      </c>
      <c r="F589" s="236">
        <v>647</v>
      </c>
      <c r="G589" s="305">
        <f>D589*F589</f>
        <v>647</v>
      </c>
      <c r="H589" s="380" t="s">
        <v>300</v>
      </c>
    </row>
    <row r="590" spans="1:8">
      <c r="A590" s="231"/>
      <c r="B590" s="254"/>
      <c r="C590" s="232" t="s">
        <v>305</v>
      </c>
      <c r="D590" s="350">
        <v>0.48</v>
      </c>
      <c r="E590" s="235" t="s">
        <v>156</v>
      </c>
      <c r="F590" s="355">
        <v>842</v>
      </c>
      <c r="G590" s="305">
        <f>D590*F590</f>
        <v>404.15999999999997</v>
      </c>
      <c r="H590" s="377" t="s">
        <v>288</v>
      </c>
    </row>
    <row r="591" spans="1:8">
      <c r="A591" s="231"/>
      <c r="B591" s="254"/>
      <c r="C591" s="232" t="s">
        <v>274</v>
      </c>
      <c r="D591" s="239">
        <v>0.2</v>
      </c>
      <c r="E591" s="235" t="s">
        <v>90</v>
      </c>
      <c r="F591" s="374">
        <v>12.92</v>
      </c>
      <c r="G591" s="305">
        <f>D591*F591</f>
        <v>2.5840000000000001</v>
      </c>
      <c r="H591" s="230"/>
    </row>
    <row r="592" spans="1:8">
      <c r="A592" s="382"/>
      <c r="B592" s="383"/>
      <c r="C592" s="384" t="s">
        <v>334</v>
      </c>
      <c r="D592" s="385">
        <v>1</v>
      </c>
      <c r="E592" s="386" t="s">
        <v>73</v>
      </c>
      <c r="F592" s="387" t="s">
        <v>98</v>
      </c>
      <c r="G592" s="388">
        <f>SUM(G587:G591)</f>
        <v>1053.7439999999999</v>
      </c>
      <c r="H592" s="328" t="s">
        <v>99</v>
      </c>
    </row>
    <row r="593" spans="1:8">
      <c r="A593" s="231"/>
      <c r="B593" s="381"/>
      <c r="C593" s="232"/>
      <c r="D593" s="234"/>
      <c r="E593" s="235"/>
      <c r="F593" s="255"/>
      <c r="G593" s="352"/>
      <c r="H593" s="257"/>
    </row>
    <row r="594" spans="1:8" ht="21.75" thickBot="1">
      <c r="A594" s="258"/>
      <c r="B594" s="353"/>
      <c r="C594" s="260"/>
      <c r="D594" s="261"/>
      <c r="E594" s="346"/>
      <c r="F594" s="312"/>
      <c r="G594" s="313"/>
      <c r="H594" s="348"/>
    </row>
    <row r="595" spans="1:8">
      <c r="A595" s="266"/>
      <c r="B595" s="266"/>
      <c r="C595" s="266"/>
      <c r="D595" s="267"/>
      <c r="E595" s="349"/>
      <c r="F595" s="318"/>
      <c r="G595" s="710" t="str">
        <f>$G$37</f>
        <v xml:space="preserve"> เมษายน 2549</v>
      </c>
      <c r="H595" s="710"/>
    </row>
    <row r="596" spans="1:8" ht="21.75">
      <c r="A596" s="712" t="s">
        <v>336</v>
      </c>
      <c r="B596" s="712"/>
      <c r="C596" s="712"/>
      <c r="D596" s="712"/>
      <c r="E596" s="712"/>
      <c r="F596" s="712"/>
      <c r="G596" s="712"/>
      <c r="H596" s="712"/>
    </row>
    <row r="597" spans="1:8" ht="38.25" customHeight="1" thickBot="1">
      <c r="A597" s="713" t="s">
        <v>107</v>
      </c>
      <c r="B597" s="713"/>
      <c r="C597" s="713"/>
      <c r="D597" s="713"/>
      <c r="E597" s="713"/>
      <c r="F597" s="713"/>
      <c r="G597" s="713"/>
      <c r="H597" s="713"/>
    </row>
    <row r="598" spans="1:8">
      <c r="A598" s="714" t="s">
        <v>3</v>
      </c>
      <c r="B598" s="716" t="s">
        <v>4</v>
      </c>
      <c r="C598" s="717"/>
      <c r="D598" s="720" t="s">
        <v>16</v>
      </c>
      <c r="E598" s="720" t="s">
        <v>17</v>
      </c>
      <c r="F598" s="213" t="s">
        <v>83</v>
      </c>
      <c r="G598" s="214" t="s">
        <v>84</v>
      </c>
      <c r="H598" s="722" t="s">
        <v>6</v>
      </c>
    </row>
    <row r="599" spans="1:8">
      <c r="A599" s="715"/>
      <c r="B599" s="718"/>
      <c r="C599" s="719"/>
      <c r="D599" s="721"/>
      <c r="E599" s="721"/>
      <c r="F599" s="215" t="s">
        <v>85</v>
      </c>
      <c r="G599" s="216" t="s">
        <v>85</v>
      </c>
      <c r="H599" s="723"/>
    </row>
    <row r="600" spans="1:8">
      <c r="A600" s="249">
        <v>10.26</v>
      </c>
      <c r="B600" s="341" t="s">
        <v>337</v>
      </c>
      <c r="C600" s="233"/>
      <c r="D600" s="344" t="s">
        <v>87</v>
      </c>
      <c r="E600" s="345" t="s">
        <v>87</v>
      </c>
      <c r="F600" s="355" t="s">
        <v>87</v>
      </c>
      <c r="G600" s="375" t="s">
        <v>87</v>
      </c>
      <c r="H600" s="376" t="s">
        <v>87</v>
      </c>
    </row>
    <row r="601" spans="1:8">
      <c r="A601" s="231"/>
      <c r="B601" s="226" t="s">
        <v>315</v>
      </c>
      <c r="C601" s="232"/>
      <c r="D601" s="239" t="s">
        <v>87</v>
      </c>
      <c r="E601" s="235" t="s">
        <v>87</v>
      </c>
      <c r="F601" s="236" t="s">
        <v>87</v>
      </c>
      <c r="G601" s="305" t="s">
        <v>87</v>
      </c>
      <c r="H601" s="372" t="s">
        <v>87</v>
      </c>
    </row>
    <row r="602" spans="1:8">
      <c r="A602" s="231"/>
      <c r="B602" s="254"/>
      <c r="C602" s="232" t="s">
        <v>324</v>
      </c>
      <c r="D602" s="350">
        <v>2</v>
      </c>
      <c r="E602" s="235" t="s">
        <v>73</v>
      </c>
      <c r="F602" s="236">
        <v>280</v>
      </c>
      <c r="G602" s="305">
        <f>D602*F602</f>
        <v>560</v>
      </c>
      <c r="H602" s="380" t="s">
        <v>300</v>
      </c>
    </row>
    <row r="603" spans="1:8">
      <c r="A603" s="231"/>
      <c r="B603" s="254"/>
      <c r="C603" s="232" t="s">
        <v>316</v>
      </c>
      <c r="D603" s="350">
        <v>0.48</v>
      </c>
      <c r="E603" s="235" t="s">
        <v>156</v>
      </c>
      <c r="F603" s="355">
        <v>396</v>
      </c>
      <c r="G603" s="305">
        <f>D603*F603</f>
        <v>190.07999999999998</v>
      </c>
      <c r="H603" s="377" t="s">
        <v>288</v>
      </c>
    </row>
    <row r="604" spans="1:8">
      <c r="A604" s="231"/>
      <c r="B604" s="254"/>
      <c r="C604" s="232" t="s">
        <v>274</v>
      </c>
      <c r="D604" s="239">
        <v>0.28000000000000003</v>
      </c>
      <c r="E604" s="235" t="s">
        <v>90</v>
      </c>
      <c r="F604" s="374">
        <v>12.92</v>
      </c>
      <c r="G604" s="305">
        <f>D604*F604</f>
        <v>3.6176000000000004</v>
      </c>
      <c r="H604" s="230"/>
    </row>
    <row r="605" spans="1:8">
      <c r="A605" s="241"/>
      <c r="B605" s="242"/>
      <c r="C605" s="243" t="s">
        <v>338</v>
      </c>
      <c r="D605" s="244">
        <v>1</v>
      </c>
      <c r="E605" s="245" t="s">
        <v>73</v>
      </c>
      <c r="F605" s="246" t="s">
        <v>98</v>
      </c>
      <c r="G605" s="302">
        <f>SUM(G600:G604)</f>
        <v>753.69759999999997</v>
      </c>
      <c r="H605" s="248" t="s">
        <v>99</v>
      </c>
    </row>
    <row r="606" spans="1:8">
      <c r="A606" s="249">
        <v>10.27</v>
      </c>
      <c r="B606" s="341" t="s">
        <v>327</v>
      </c>
      <c r="C606" s="233"/>
      <c r="D606" s="344" t="s">
        <v>87</v>
      </c>
      <c r="E606" s="345" t="s">
        <v>87</v>
      </c>
      <c r="F606" s="355" t="s">
        <v>87</v>
      </c>
      <c r="G606" s="375" t="s">
        <v>87</v>
      </c>
      <c r="H606" s="376" t="s">
        <v>87</v>
      </c>
    </row>
    <row r="607" spans="1:8">
      <c r="A607" s="231"/>
      <c r="B607" s="226" t="s">
        <v>318</v>
      </c>
      <c r="C607" s="232"/>
      <c r="D607" s="239" t="s">
        <v>87</v>
      </c>
      <c r="E607" s="235" t="s">
        <v>87</v>
      </c>
      <c r="F607" s="236" t="s">
        <v>87</v>
      </c>
      <c r="G607" s="305" t="s">
        <v>87</v>
      </c>
      <c r="H607" s="372" t="s">
        <v>87</v>
      </c>
    </row>
    <row r="608" spans="1:8">
      <c r="A608" s="231"/>
      <c r="B608" s="254"/>
      <c r="C608" s="232" t="s">
        <v>324</v>
      </c>
      <c r="D608" s="350">
        <v>2</v>
      </c>
      <c r="E608" s="235" t="s">
        <v>73</v>
      </c>
      <c r="F608" s="236">
        <v>280</v>
      </c>
      <c r="G608" s="305">
        <f>D608*F608</f>
        <v>560</v>
      </c>
      <c r="H608" s="380" t="s">
        <v>300</v>
      </c>
    </row>
    <row r="609" spans="1:8">
      <c r="A609" s="231"/>
      <c r="B609" s="254"/>
      <c r="C609" s="232" t="s">
        <v>319</v>
      </c>
      <c r="D609" s="350">
        <v>0.48</v>
      </c>
      <c r="E609" s="235" t="s">
        <v>156</v>
      </c>
      <c r="F609" s="355">
        <v>838</v>
      </c>
      <c r="G609" s="305">
        <f>D609*F609</f>
        <v>402.24</v>
      </c>
      <c r="H609" s="377" t="s">
        <v>288</v>
      </c>
    </row>
    <row r="610" spans="1:8">
      <c r="A610" s="231"/>
      <c r="B610" s="254"/>
      <c r="C610" s="232" t="s">
        <v>274</v>
      </c>
      <c r="D610" s="239">
        <v>0.28000000000000003</v>
      </c>
      <c r="E610" s="235" t="s">
        <v>90</v>
      </c>
      <c r="F610" s="374">
        <v>12.92</v>
      </c>
      <c r="G610" s="305">
        <f>D610*F610</f>
        <v>3.6176000000000004</v>
      </c>
      <c r="H610" s="230"/>
    </row>
    <row r="611" spans="1:8">
      <c r="A611" s="241"/>
      <c r="B611" s="242"/>
      <c r="C611" s="243" t="s">
        <v>338</v>
      </c>
      <c r="D611" s="244">
        <v>1</v>
      </c>
      <c r="E611" s="245" t="s">
        <v>73</v>
      </c>
      <c r="F611" s="246" t="s">
        <v>98</v>
      </c>
      <c r="G611" s="302">
        <f>SUM(G606:G610)</f>
        <v>965.85760000000005</v>
      </c>
      <c r="H611" s="248" t="s">
        <v>99</v>
      </c>
    </row>
    <row r="612" spans="1:8">
      <c r="A612" s="249">
        <v>10.28</v>
      </c>
      <c r="B612" s="341" t="s">
        <v>328</v>
      </c>
      <c r="C612" s="233"/>
      <c r="D612" s="344" t="s">
        <v>87</v>
      </c>
      <c r="E612" s="345" t="s">
        <v>87</v>
      </c>
      <c r="F612" s="355" t="s">
        <v>87</v>
      </c>
      <c r="G612" s="375" t="s">
        <v>87</v>
      </c>
      <c r="H612" s="376" t="s">
        <v>87</v>
      </c>
    </row>
    <row r="613" spans="1:8">
      <c r="A613" s="231"/>
      <c r="B613" s="226" t="s">
        <v>315</v>
      </c>
      <c r="C613" s="232"/>
      <c r="D613" s="239" t="s">
        <v>87</v>
      </c>
      <c r="E613" s="235" t="s">
        <v>87</v>
      </c>
      <c r="F613" s="236" t="s">
        <v>87</v>
      </c>
      <c r="G613" s="305" t="s">
        <v>87</v>
      </c>
      <c r="H613" s="372" t="s">
        <v>87</v>
      </c>
    </row>
    <row r="614" spans="1:8">
      <c r="A614" s="231"/>
      <c r="B614" s="254"/>
      <c r="C614" s="232" t="s">
        <v>329</v>
      </c>
      <c r="D614" s="350">
        <v>2</v>
      </c>
      <c r="E614" s="235" t="s">
        <v>73</v>
      </c>
      <c r="F614" s="236">
        <v>441</v>
      </c>
      <c r="G614" s="305">
        <f>D614*F614</f>
        <v>882</v>
      </c>
      <c r="H614" s="380" t="s">
        <v>300</v>
      </c>
    </row>
    <row r="615" spans="1:8">
      <c r="A615" s="231"/>
      <c r="B615" s="254"/>
      <c r="C615" s="232" t="s">
        <v>316</v>
      </c>
      <c r="D615" s="350">
        <v>0.48</v>
      </c>
      <c r="E615" s="235" t="s">
        <v>156</v>
      </c>
      <c r="F615" s="355">
        <v>396</v>
      </c>
      <c r="G615" s="305">
        <f>D615*F615</f>
        <v>190.07999999999998</v>
      </c>
      <c r="H615" s="377" t="s">
        <v>288</v>
      </c>
    </row>
    <row r="616" spans="1:8">
      <c r="A616" s="231"/>
      <c r="B616" s="254"/>
      <c r="C616" s="232" t="s">
        <v>274</v>
      </c>
      <c r="D616" s="239">
        <v>0.28000000000000003</v>
      </c>
      <c r="E616" s="235" t="s">
        <v>90</v>
      </c>
      <c r="F616" s="374">
        <v>12.92</v>
      </c>
      <c r="G616" s="305">
        <f>D616*F616</f>
        <v>3.6176000000000004</v>
      </c>
      <c r="H616" s="230"/>
    </row>
    <row r="617" spans="1:8">
      <c r="A617" s="241"/>
      <c r="B617" s="242"/>
      <c r="C617" s="243" t="s">
        <v>339</v>
      </c>
      <c r="D617" s="244">
        <v>1</v>
      </c>
      <c r="E617" s="245" t="s">
        <v>73</v>
      </c>
      <c r="F617" s="246" t="s">
        <v>98</v>
      </c>
      <c r="G617" s="302">
        <f>SUM(G612:G616)</f>
        <v>1075.6976</v>
      </c>
      <c r="H617" s="248" t="s">
        <v>99</v>
      </c>
    </row>
    <row r="618" spans="1:8">
      <c r="A618" s="249">
        <v>10.29</v>
      </c>
      <c r="B618" s="341" t="s">
        <v>331</v>
      </c>
      <c r="C618" s="233"/>
      <c r="D618" s="344" t="s">
        <v>87</v>
      </c>
      <c r="E618" s="345" t="s">
        <v>87</v>
      </c>
      <c r="F618" s="355" t="s">
        <v>87</v>
      </c>
      <c r="G618" s="375" t="s">
        <v>87</v>
      </c>
      <c r="H618" s="376" t="s">
        <v>87</v>
      </c>
    </row>
    <row r="619" spans="1:8">
      <c r="A619" s="231"/>
      <c r="B619" s="226" t="s">
        <v>318</v>
      </c>
      <c r="C619" s="232"/>
      <c r="D619" s="239" t="s">
        <v>87</v>
      </c>
      <c r="E619" s="235" t="s">
        <v>87</v>
      </c>
      <c r="F619" s="236" t="s">
        <v>87</v>
      </c>
      <c r="G619" s="305" t="s">
        <v>87</v>
      </c>
      <c r="H619" s="372" t="s">
        <v>87</v>
      </c>
    </row>
    <row r="620" spans="1:8">
      <c r="A620" s="231"/>
      <c r="B620" s="254"/>
      <c r="C620" s="232" t="s">
        <v>329</v>
      </c>
      <c r="D620" s="350">
        <v>2</v>
      </c>
      <c r="E620" s="235" t="s">
        <v>73</v>
      </c>
      <c r="F620" s="236">
        <v>441</v>
      </c>
      <c r="G620" s="305">
        <f>D620*F620</f>
        <v>882</v>
      </c>
      <c r="H620" s="380" t="s">
        <v>300</v>
      </c>
    </row>
    <row r="621" spans="1:8">
      <c r="A621" s="231"/>
      <c r="B621" s="254"/>
      <c r="C621" s="232" t="s">
        <v>319</v>
      </c>
      <c r="D621" s="350">
        <v>0.48</v>
      </c>
      <c r="E621" s="235" t="s">
        <v>156</v>
      </c>
      <c r="F621" s="355">
        <v>838</v>
      </c>
      <c r="G621" s="305">
        <f>D621*F621</f>
        <v>402.24</v>
      </c>
      <c r="H621" s="377" t="s">
        <v>288</v>
      </c>
    </row>
    <row r="622" spans="1:8">
      <c r="A622" s="231"/>
      <c r="B622" s="254"/>
      <c r="C622" s="232" t="s">
        <v>274</v>
      </c>
      <c r="D622" s="239">
        <v>0.28000000000000003</v>
      </c>
      <c r="E622" s="235" t="s">
        <v>90</v>
      </c>
      <c r="F622" s="374">
        <v>12.92</v>
      </c>
      <c r="G622" s="305">
        <f>D622*F622</f>
        <v>3.6176000000000004</v>
      </c>
      <c r="H622" s="230"/>
    </row>
    <row r="623" spans="1:8">
      <c r="A623" s="241"/>
      <c r="B623" s="242"/>
      <c r="C623" s="243" t="s">
        <v>339</v>
      </c>
      <c r="D623" s="244">
        <v>1</v>
      </c>
      <c r="E623" s="245" t="s">
        <v>73</v>
      </c>
      <c r="F623" s="246" t="s">
        <v>98</v>
      </c>
      <c r="G623" s="302">
        <f>SUM(G618:G622)</f>
        <v>1287.8576</v>
      </c>
      <c r="H623" s="248" t="s">
        <v>99</v>
      </c>
    </row>
    <row r="624" spans="1:8">
      <c r="A624" s="365">
        <v>10.3</v>
      </c>
      <c r="B624" s="341" t="s">
        <v>340</v>
      </c>
      <c r="C624" s="233"/>
      <c r="D624" s="227"/>
      <c r="E624" s="227"/>
      <c r="F624" s="355" t="s">
        <v>87</v>
      </c>
      <c r="G624" s="375" t="s">
        <v>87</v>
      </c>
      <c r="H624" s="376" t="s">
        <v>87</v>
      </c>
    </row>
    <row r="625" spans="1:8">
      <c r="A625" s="231"/>
      <c r="B625" s="226" t="s">
        <v>315</v>
      </c>
      <c r="C625" s="232"/>
      <c r="D625" s="239" t="s">
        <v>87</v>
      </c>
      <c r="E625" s="235" t="s">
        <v>87</v>
      </c>
      <c r="F625" s="236" t="s">
        <v>87</v>
      </c>
      <c r="G625" s="305" t="s">
        <v>87</v>
      </c>
      <c r="H625" s="372" t="s">
        <v>87</v>
      </c>
    </row>
    <row r="626" spans="1:8">
      <c r="A626" s="231"/>
      <c r="B626" s="254"/>
      <c r="C626" s="232" t="s">
        <v>333</v>
      </c>
      <c r="D626" s="350">
        <v>2</v>
      </c>
      <c r="E626" s="235" t="s">
        <v>73</v>
      </c>
      <c r="F626" s="236">
        <v>647</v>
      </c>
      <c r="G626" s="305">
        <f>D626*F626</f>
        <v>1294</v>
      </c>
      <c r="H626" s="380" t="s">
        <v>300</v>
      </c>
    </row>
    <row r="627" spans="1:8">
      <c r="A627" s="231"/>
      <c r="B627" s="254"/>
      <c r="C627" s="232" t="s">
        <v>316</v>
      </c>
      <c r="D627" s="350">
        <v>0.48</v>
      </c>
      <c r="E627" s="235" t="s">
        <v>156</v>
      </c>
      <c r="F627" s="355">
        <v>396</v>
      </c>
      <c r="G627" s="305">
        <f>D627*F627</f>
        <v>190.07999999999998</v>
      </c>
      <c r="H627" s="377" t="s">
        <v>288</v>
      </c>
    </row>
    <row r="628" spans="1:8">
      <c r="A628" s="231"/>
      <c r="B628" s="254"/>
      <c r="C628" s="232" t="s">
        <v>274</v>
      </c>
      <c r="D628" s="239">
        <v>0.28000000000000003</v>
      </c>
      <c r="E628" s="235" t="s">
        <v>90</v>
      </c>
      <c r="F628" s="374">
        <v>12.92</v>
      </c>
      <c r="G628" s="305">
        <f>D628*F628</f>
        <v>3.6176000000000004</v>
      </c>
      <c r="H628" s="230"/>
    </row>
    <row r="629" spans="1:8">
      <c r="A629" s="382"/>
      <c r="B629" s="383"/>
      <c r="C629" s="384" t="s">
        <v>341</v>
      </c>
      <c r="D629" s="385">
        <v>1</v>
      </c>
      <c r="E629" s="386" t="s">
        <v>73</v>
      </c>
      <c r="F629" s="387" t="s">
        <v>98</v>
      </c>
      <c r="G629" s="388">
        <f>SUM(G624:G628)</f>
        <v>1487.6976</v>
      </c>
      <c r="H629" s="328" t="s">
        <v>99</v>
      </c>
    </row>
    <row r="630" spans="1:8">
      <c r="A630" s="231"/>
      <c r="B630" s="381"/>
      <c r="C630" s="232"/>
      <c r="D630" s="234"/>
      <c r="E630" s="235"/>
      <c r="F630" s="255"/>
      <c r="G630" s="352"/>
      <c r="H630" s="257"/>
    </row>
    <row r="631" spans="1:8" ht="21.75" thickBot="1">
      <c r="A631" s="258"/>
      <c r="B631" s="353"/>
      <c r="C631" s="260"/>
      <c r="D631" s="261"/>
      <c r="E631" s="346"/>
      <c r="F631" s="312"/>
      <c r="G631" s="313"/>
      <c r="H631" s="348"/>
    </row>
    <row r="632" spans="1:8">
      <c r="A632" s="266"/>
      <c r="B632" s="266"/>
      <c r="C632" s="266"/>
      <c r="D632" s="267"/>
      <c r="E632" s="349"/>
      <c r="F632" s="318"/>
      <c r="G632" s="710" t="str">
        <f>$G$37</f>
        <v xml:space="preserve"> เมษายน 2549</v>
      </c>
      <c r="H632" s="710"/>
    </row>
    <row r="633" spans="1:8" ht="21.75">
      <c r="A633" s="712" t="s">
        <v>342</v>
      </c>
      <c r="B633" s="712"/>
      <c r="C633" s="712"/>
      <c r="D633" s="712"/>
      <c r="E633" s="712"/>
      <c r="F633" s="712"/>
      <c r="G633" s="712"/>
      <c r="H633" s="712"/>
    </row>
    <row r="634" spans="1:8" ht="38.25" customHeight="1" thickBot="1">
      <c r="A634" s="713" t="s">
        <v>107</v>
      </c>
      <c r="B634" s="713"/>
      <c r="C634" s="713"/>
      <c r="D634" s="713"/>
      <c r="E634" s="713"/>
      <c r="F634" s="713"/>
      <c r="G634" s="713"/>
      <c r="H634" s="713"/>
    </row>
    <row r="635" spans="1:8">
      <c r="A635" s="714" t="s">
        <v>3</v>
      </c>
      <c r="B635" s="716" t="s">
        <v>4</v>
      </c>
      <c r="C635" s="717"/>
      <c r="D635" s="720" t="s">
        <v>16</v>
      </c>
      <c r="E635" s="720" t="s">
        <v>17</v>
      </c>
      <c r="F635" s="213" t="s">
        <v>83</v>
      </c>
      <c r="G635" s="214" t="s">
        <v>84</v>
      </c>
      <c r="H635" s="722" t="s">
        <v>6</v>
      </c>
    </row>
    <row r="636" spans="1:8">
      <c r="A636" s="715"/>
      <c r="B636" s="718"/>
      <c r="C636" s="719"/>
      <c r="D636" s="721"/>
      <c r="E636" s="721"/>
      <c r="F636" s="215" t="s">
        <v>85</v>
      </c>
      <c r="G636" s="216" t="s">
        <v>85</v>
      </c>
      <c r="H636" s="723"/>
    </row>
    <row r="637" spans="1:8">
      <c r="A637" s="249">
        <v>10.31</v>
      </c>
      <c r="B637" s="341" t="s">
        <v>343</v>
      </c>
      <c r="C637" s="233"/>
      <c r="D637" s="227"/>
      <c r="E637" s="227"/>
      <c r="F637" s="355" t="s">
        <v>87</v>
      </c>
      <c r="G637" s="375" t="s">
        <v>87</v>
      </c>
      <c r="H637" s="376" t="s">
        <v>87</v>
      </c>
    </row>
    <row r="638" spans="1:8">
      <c r="A638" s="231"/>
      <c r="B638" s="226" t="s">
        <v>318</v>
      </c>
      <c r="C638" s="232"/>
      <c r="D638" s="239" t="s">
        <v>87</v>
      </c>
      <c r="E638" s="235" t="s">
        <v>87</v>
      </c>
      <c r="F638" s="236" t="s">
        <v>87</v>
      </c>
      <c r="G638" s="305" t="s">
        <v>87</v>
      </c>
      <c r="H638" s="372" t="s">
        <v>87</v>
      </c>
    </row>
    <row r="639" spans="1:8">
      <c r="A639" s="231"/>
      <c r="B639" s="254"/>
      <c r="C639" s="232" t="s">
        <v>333</v>
      </c>
      <c r="D639" s="350">
        <v>2</v>
      </c>
      <c r="E639" s="235" t="s">
        <v>73</v>
      </c>
      <c r="F639" s="236">
        <v>647</v>
      </c>
      <c r="G639" s="305">
        <f>D639*F639</f>
        <v>1294</v>
      </c>
      <c r="H639" s="380" t="s">
        <v>300</v>
      </c>
    </row>
    <row r="640" spans="1:8">
      <c r="A640" s="231"/>
      <c r="B640" s="254"/>
      <c r="C640" s="232" t="s">
        <v>319</v>
      </c>
      <c r="D640" s="350">
        <v>0.48</v>
      </c>
      <c r="E640" s="235" t="s">
        <v>156</v>
      </c>
      <c r="F640" s="355">
        <v>838</v>
      </c>
      <c r="G640" s="305">
        <f>D640*F640</f>
        <v>402.24</v>
      </c>
      <c r="H640" s="377" t="s">
        <v>288</v>
      </c>
    </row>
    <row r="641" spans="1:8">
      <c r="A641" s="231"/>
      <c r="B641" s="254"/>
      <c r="C641" s="232" t="s">
        <v>274</v>
      </c>
      <c r="D641" s="239">
        <v>0.28000000000000003</v>
      </c>
      <c r="E641" s="235" t="s">
        <v>90</v>
      </c>
      <c r="F641" s="374">
        <v>12.92</v>
      </c>
      <c r="G641" s="305">
        <f>D641*F641</f>
        <v>3.6176000000000004</v>
      </c>
      <c r="H641" s="230"/>
    </row>
    <row r="642" spans="1:8">
      <c r="A642" s="241"/>
      <c r="B642" s="242"/>
      <c r="C642" s="243" t="s">
        <v>341</v>
      </c>
      <c r="D642" s="244">
        <v>1</v>
      </c>
      <c r="E642" s="245" t="s">
        <v>73</v>
      </c>
      <c r="F642" s="246" t="s">
        <v>98</v>
      </c>
      <c r="G642" s="302">
        <f>SUM(G637:G641)</f>
        <v>1699.8576</v>
      </c>
      <c r="H642" s="248" t="s">
        <v>99</v>
      </c>
    </row>
    <row r="643" spans="1:8">
      <c r="A643" s="249">
        <v>10.32</v>
      </c>
      <c r="B643" s="341" t="s">
        <v>344</v>
      </c>
      <c r="C643" s="233"/>
      <c r="D643" s="344" t="s">
        <v>87</v>
      </c>
      <c r="E643" s="345" t="s">
        <v>87</v>
      </c>
      <c r="F643" s="355" t="s">
        <v>87</v>
      </c>
      <c r="G643" s="375" t="s">
        <v>87</v>
      </c>
      <c r="H643" s="376" t="s">
        <v>87</v>
      </c>
    </row>
    <row r="644" spans="1:8">
      <c r="A644" s="231"/>
      <c r="B644" s="226" t="s">
        <v>345</v>
      </c>
      <c r="C644" s="232"/>
      <c r="D644" s="239" t="s">
        <v>87</v>
      </c>
      <c r="E644" s="235" t="s">
        <v>87</v>
      </c>
      <c r="F644" s="236" t="s">
        <v>87</v>
      </c>
      <c r="G644" s="305" t="s">
        <v>87</v>
      </c>
      <c r="H644" s="372" t="s">
        <v>87</v>
      </c>
    </row>
    <row r="645" spans="1:8">
      <c r="A645" s="231"/>
      <c r="B645" s="254"/>
      <c r="C645" s="232" t="s">
        <v>346</v>
      </c>
      <c r="D645" s="350">
        <v>1</v>
      </c>
      <c r="E645" s="235" t="s">
        <v>73</v>
      </c>
      <c r="F645" s="236">
        <v>226</v>
      </c>
      <c r="G645" s="305">
        <f>D645*F645</f>
        <v>226</v>
      </c>
      <c r="H645" s="380" t="s">
        <v>300</v>
      </c>
    </row>
    <row r="646" spans="1:8">
      <c r="A646" s="231"/>
      <c r="B646" s="254"/>
      <c r="C646" s="232" t="s">
        <v>301</v>
      </c>
      <c r="D646" s="350">
        <v>0.48</v>
      </c>
      <c r="E646" s="235" t="s">
        <v>156</v>
      </c>
      <c r="F646" s="355">
        <v>400</v>
      </c>
      <c r="G646" s="305">
        <f>D646*F646</f>
        <v>192</v>
      </c>
      <c r="H646" s="377" t="s">
        <v>288</v>
      </c>
    </row>
    <row r="647" spans="1:8">
      <c r="A647" s="231"/>
      <c r="B647" s="254"/>
      <c r="C647" s="232" t="s">
        <v>274</v>
      </c>
      <c r="D647" s="239">
        <v>0.2</v>
      </c>
      <c r="E647" s="235" t="s">
        <v>90</v>
      </c>
      <c r="F647" s="374">
        <v>12.92</v>
      </c>
      <c r="G647" s="305">
        <f>D647*F647</f>
        <v>2.5840000000000001</v>
      </c>
      <c r="H647" s="230"/>
    </row>
    <row r="648" spans="1:8">
      <c r="A648" s="241"/>
      <c r="B648" s="242"/>
      <c r="C648" s="243" t="s">
        <v>347</v>
      </c>
      <c r="D648" s="244">
        <v>1</v>
      </c>
      <c r="E648" s="245" t="s">
        <v>73</v>
      </c>
      <c r="F648" s="246" t="s">
        <v>98</v>
      </c>
      <c r="G648" s="302">
        <f>SUM(G643:G647)</f>
        <v>420.584</v>
      </c>
      <c r="H648" s="248" t="s">
        <v>99</v>
      </c>
    </row>
    <row r="649" spans="1:8">
      <c r="A649" s="365">
        <v>10.33</v>
      </c>
      <c r="B649" s="341" t="s">
        <v>344</v>
      </c>
      <c r="C649" s="233"/>
      <c r="D649" s="344" t="s">
        <v>87</v>
      </c>
      <c r="E649" s="345" t="s">
        <v>87</v>
      </c>
      <c r="F649" s="355" t="s">
        <v>87</v>
      </c>
      <c r="G649" s="375" t="s">
        <v>87</v>
      </c>
      <c r="H649" s="376" t="s">
        <v>87</v>
      </c>
    </row>
    <row r="650" spans="1:8">
      <c r="A650" s="231"/>
      <c r="B650" s="226" t="s">
        <v>348</v>
      </c>
      <c r="C650" s="232"/>
      <c r="D650" s="227"/>
      <c r="E650" s="227"/>
      <c r="F650" s="236" t="s">
        <v>87</v>
      </c>
      <c r="G650" s="305" t="s">
        <v>87</v>
      </c>
      <c r="H650" s="372" t="s">
        <v>87</v>
      </c>
    </row>
    <row r="651" spans="1:8">
      <c r="A651" s="231"/>
      <c r="B651" s="254"/>
      <c r="C651" s="232" t="s">
        <v>346</v>
      </c>
      <c r="D651" s="350">
        <v>1</v>
      </c>
      <c r="E651" s="235" t="s">
        <v>73</v>
      </c>
      <c r="F651" s="236">
        <v>226</v>
      </c>
      <c r="G651" s="305">
        <f>D651*F651</f>
        <v>226</v>
      </c>
      <c r="H651" s="380" t="s">
        <v>300</v>
      </c>
    </row>
    <row r="652" spans="1:8">
      <c r="A652" s="231"/>
      <c r="B652" s="254"/>
      <c r="C652" s="232" t="s">
        <v>305</v>
      </c>
      <c r="D652" s="350">
        <v>0.48</v>
      </c>
      <c r="E652" s="235" t="s">
        <v>156</v>
      </c>
      <c r="F652" s="355">
        <v>842</v>
      </c>
      <c r="G652" s="305">
        <f>D652*F652</f>
        <v>404.15999999999997</v>
      </c>
      <c r="H652" s="377" t="s">
        <v>288</v>
      </c>
    </row>
    <row r="653" spans="1:8">
      <c r="A653" s="231"/>
      <c r="B653" s="254"/>
      <c r="C653" s="232" t="s">
        <v>274</v>
      </c>
      <c r="D653" s="239">
        <v>0.2</v>
      </c>
      <c r="E653" s="235" t="s">
        <v>90</v>
      </c>
      <c r="F653" s="374">
        <v>12.92</v>
      </c>
      <c r="G653" s="305">
        <f>D653*F653</f>
        <v>2.5840000000000001</v>
      </c>
      <c r="H653" s="230"/>
    </row>
    <row r="654" spans="1:8">
      <c r="A654" s="241"/>
      <c r="B654" s="242"/>
      <c r="C654" s="243" t="s">
        <v>347</v>
      </c>
      <c r="D654" s="244">
        <v>1</v>
      </c>
      <c r="E654" s="245" t="s">
        <v>73</v>
      </c>
      <c r="F654" s="246" t="s">
        <v>98</v>
      </c>
      <c r="G654" s="302">
        <f>SUM(G649:G653)</f>
        <v>632.74399999999991</v>
      </c>
      <c r="H654" s="248" t="s">
        <v>99</v>
      </c>
    </row>
    <row r="655" spans="1:8">
      <c r="A655" s="249">
        <v>10.34</v>
      </c>
      <c r="B655" s="341" t="s">
        <v>349</v>
      </c>
      <c r="C655" s="233"/>
      <c r="D655" s="344" t="s">
        <v>87</v>
      </c>
      <c r="E655" s="345" t="s">
        <v>87</v>
      </c>
      <c r="F655" s="355" t="s">
        <v>87</v>
      </c>
      <c r="G655" s="375" t="s">
        <v>87</v>
      </c>
      <c r="H655" s="376" t="s">
        <v>87</v>
      </c>
    </row>
    <row r="656" spans="1:8">
      <c r="A656" s="231"/>
      <c r="B656" s="226" t="s">
        <v>345</v>
      </c>
      <c r="C656" s="232"/>
      <c r="D656" s="239" t="s">
        <v>87</v>
      </c>
      <c r="E656" s="235" t="s">
        <v>87</v>
      </c>
      <c r="F656" s="236" t="s">
        <v>87</v>
      </c>
      <c r="G656" s="305" t="s">
        <v>87</v>
      </c>
      <c r="H656" s="372" t="s">
        <v>87</v>
      </c>
    </row>
    <row r="657" spans="1:8">
      <c r="A657" s="231"/>
      <c r="B657" s="254"/>
      <c r="C657" s="232" t="s">
        <v>350</v>
      </c>
      <c r="D657" s="350">
        <v>1</v>
      </c>
      <c r="E657" s="235" t="s">
        <v>73</v>
      </c>
      <c r="F657" s="236">
        <v>138</v>
      </c>
      <c r="G657" s="305">
        <f>D657*F657</f>
        <v>138</v>
      </c>
      <c r="H657" s="380" t="s">
        <v>300</v>
      </c>
    </row>
    <row r="658" spans="1:8">
      <c r="A658" s="231"/>
      <c r="B658" s="254"/>
      <c r="C658" s="232" t="s">
        <v>301</v>
      </c>
      <c r="D658" s="350">
        <v>0.48</v>
      </c>
      <c r="E658" s="235" t="s">
        <v>156</v>
      </c>
      <c r="F658" s="355">
        <v>400</v>
      </c>
      <c r="G658" s="305">
        <f>D658*F658</f>
        <v>192</v>
      </c>
      <c r="H658" s="377" t="s">
        <v>288</v>
      </c>
    </row>
    <row r="659" spans="1:8">
      <c r="A659" s="231"/>
      <c r="B659" s="254"/>
      <c r="C659" s="232" t="s">
        <v>274</v>
      </c>
      <c r="D659" s="239">
        <v>0.2</v>
      </c>
      <c r="E659" s="235" t="s">
        <v>90</v>
      </c>
      <c r="F659" s="374">
        <v>12.92</v>
      </c>
      <c r="G659" s="305">
        <f>D659*F659</f>
        <v>2.5840000000000001</v>
      </c>
      <c r="H659" s="230"/>
    </row>
    <row r="660" spans="1:8">
      <c r="A660" s="241"/>
      <c r="B660" s="242"/>
      <c r="C660" s="243" t="s">
        <v>351</v>
      </c>
      <c r="D660" s="244">
        <v>1</v>
      </c>
      <c r="E660" s="245" t="s">
        <v>73</v>
      </c>
      <c r="F660" s="246" t="s">
        <v>98</v>
      </c>
      <c r="G660" s="302">
        <f>SUM(G655:G659)</f>
        <v>332.584</v>
      </c>
      <c r="H660" s="248" t="s">
        <v>99</v>
      </c>
    </row>
    <row r="661" spans="1:8">
      <c r="A661" s="365">
        <v>10.35</v>
      </c>
      <c r="B661" s="341" t="s">
        <v>349</v>
      </c>
      <c r="C661" s="233"/>
      <c r="D661" s="344" t="s">
        <v>87</v>
      </c>
      <c r="E661" s="345" t="s">
        <v>87</v>
      </c>
      <c r="F661" s="355" t="s">
        <v>87</v>
      </c>
      <c r="G661" s="375" t="s">
        <v>87</v>
      </c>
      <c r="H661" s="376" t="s">
        <v>87</v>
      </c>
    </row>
    <row r="662" spans="1:8">
      <c r="A662" s="231"/>
      <c r="B662" s="226" t="s">
        <v>348</v>
      </c>
      <c r="C662" s="232"/>
      <c r="D662" s="227"/>
      <c r="E662" s="227"/>
      <c r="F662" s="236" t="s">
        <v>87</v>
      </c>
      <c r="G662" s="305" t="s">
        <v>87</v>
      </c>
      <c r="H662" s="372" t="s">
        <v>87</v>
      </c>
    </row>
    <row r="663" spans="1:8">
      <c r="A663" s="231"/>
      <c r="B663" s="254"/>
      <c r="C663" s="232" t="s">
        <v>350</v>
      </c>
      <c r="D663" s="350">
        <v>1</v>
      </c>
      <c r="E663" s="235" t="s">
        <v>73</v>
      </c>
      <c r="F663" s="236">
        <v>294</v>
      </c>
      <c r="G663" s="305">
        <f>D663*F663</f>
        <v>294</v>
      </c>
      <c r="H663" s="380" t="s">
        <v>300</v>
      </c>
    </row>
    <row r="664" spans="1:8">
      <c r="A664" s="231"/>
      <c r="B664" s="254"/>
      <c r="C664" s="232" t="s">
        <v>305</v>
      </c>
      <c r="D664" s="350">
        <v>0.48</v>
      </c>
      <c r="E664" s="235" t="s">
        <v>156</v>
      </c>
      <c r="F664" s="355">
        <v>842</v>
      </c>
      <c r="G664" s="305">
        <f>D664*F664</f>
        <v>404.15999999999997</v>
      </c>
      <c r="H664" s="377" t="s">
        <v>288</v>
      </c>
    </row>
    <row r="665" spans="1:8">
      <c r="A665" s="231"/>
      <c r="B665" s="254"/>
      <c r="C665" s="232" t="s">
        <v>274</v>
      </c>
      <c r="D665" s="239">
        <v>0.2</v>
      </c>
      <c r="E665" s="235" t="s">
        <v>90</v>
      </c>
      <c r="F665" s="374">
        <v>12.92</v>
      </c>
      <c r="G665" s="305">
        <f>D665*F665</f>
        <v>2.5840000000000001</v>
      </c>
      <c r="H665" s="230"/>
    </row>
    <row r="666" spans="1:8">
      <c r="A666" s="382"/>
      <c r="B666" s="383"/>
      <c r="C666" s="384" t="s">
        <v>351</v>
      </c>
      <c r="D666" s="385">
        <v>1</v>
      </c>
      <c r="E666" s="386" t="s">
        <v>73</v>
      </c>
      <c r="F666" s="387" t="s">
        <v>98</v>
      </c>
      <c r="G666" s="388">
        <f>SUM(G661:G665)</f>
        <v>700.74399999999991</v>
      </c>
      <c r="H666" s="328" t="s">
        <v>99</v>
      </c>
    </row>
    <row r="667" spans="1:8">
      <c r="A667" s="231"/>
      <c r="B667" s="381"/>
      <c r="C667" s="232"/>
      <c r="D667" s="234"/>
      <c r="E667" s="235"/>
      <c r="F667" s="255"/>
      <c r="G667" s="352"/>
      <c r="H667" s="257"/>
    </row>
    <row r="668" spans="1:8" ht="21.75" thickBot="1">
      <c r="A668" s="258"/>
      <c r="B668" s="353"/>
      <c r="C668" s="260"/>
      <c r="D668" s="261"/>
      <c r="E668" s="346"/>
      <c r="F668" s="312"/>
      <c r="G668" s="313"/>
      <c r="H668" s="348"/>
    </row>
    <row r="669" spans="1:8">
      <c r="A669" s="266"/>
      <c r="B669" s="266"/>
      <c r="C669" s="266"/>
      <c r="D669" s="267"/>
      <c r="E669" s="349"/>
      <c r="F669" s="318"/>
      <c r="G669" s="710" t="str">
        <f>$G$37</f>
        <v xml:space="preserve"> เมษายน 2549</v>
      </c>
      <c r="H669" s="710"/>
    </row>
    <row r="670" spans="1:8" ht="21" customHeight="1">
      <c r="A670" s="712" t="s">
        <v>352</v>
      </c>
      <c r="B670" s="712"/>
      <c r="C670" s="712"/>
      <c r="D670" s="712"/>
      <c r="E670" s="712"/>
      <c r="F670" s="712"/>
      <c r="G670" s="712"/>
      <c r="H670" s="712"/>
    </row>
    <row r="671" spans="1:8" ht="38.25" customHeight="1" thickBot="1">
      <c r="A671" s="713" t="s">
        <v>107</v>
      </c>
      <c r="B671" s="713"/>
      <c r="C671" s="713"/>
      <c r="D671" s="713"/>
      <c r="E671" s="713"/>
      <c r="F671" s="713"/>
      <c r="G671" s="713"/>
      <c r="H671" s="713"/>
    </row>
    <row r="672" spans="1:8">
      <c r="A672" s="714" t="s">
        <v>3</v>
      </c>
      <c r="B672" s="716" t="s">
        <v>4</v>
      </c>
      <c r="C672" s="717"/>
      <c r="D672" s="720" t="s">
        <v>16</v>
      </c>
      <c r="E672" s="720" t="s">
        <v>17</v>
      </c>
      <c r="F672" s="213" t="s">
        <v>83</v>
      </c>
      <c r="G672" s="214" t="s">
        <v>84</v>
      </c>
      <c r="H672" s="722" t="s">
        <v>6</v>
      </c>
    </row>
    <row r="673" spans="1:8">
      <c r="A673" s="715"/>
      <c r="B673" s="718"/>
      <c r="C673" s="719"/>
      <c r="D673" s="721"/>
      <c r="E673" s="721"/>
      <c r="F673" s="215" t="s">
        <v>85</v>
      </c>
      <c r="G673" s="216" t="s">
        <v>85</v>
      </c>
      <c r="H673" s="723"/>
    </row>
    <row r="674" spans="1:8">
      <c r="A674" s="249">
        <v>10.36</v>
      </c>
      <c r="B674" s="341" t="s">
        <v>344</v>
      </c>
      <c r="C674" s="233"/>
      <c r="D674" s="344" t="s">
        <v>87</v>
      </c>
      <c r="E674" s="345" t="s">
        <v>87</v>
      </c>
      <c r="F674" s="355" t="s">
        <v>87</v>
      </c>
      <c r="G674" s="375" t="s">
        <v>87</v>
      </c>
      <c r="H674" s="376" t="s">
        <v>87</v>
      </c>
    </row>
    <row r="675" spans="1:8">
      <c r="A675" s="231"/>
      <c r="B675" s="226" t="s">
        <v>353</v>
      </c>
      <c r="C675" s="232"/>
      <c r="D675" s="239" t="s">
        <v>87</v>
      </c>
      <c r="E675" s="235" t="s">
        <v>87</v>
      </c>
      <c r="F675" s="236" t="s">
        <v>87</v>
      </c>
      <c r="G675" s="305" t="s">
        <v>87</v>
      </c>
      <c r="H675" s="372" t="s">
        <v>87</v>
      </c>
    </row>
    <row r="676" spans="1:8">
      <c r="A676" s="231"/>
      <c r="B676" s="254"/>
      <c r="C676" s="232" t="s">
        <v>346</v>
      </c>
      <c r="D676" s="350">
        <v>2</v>
      </c>
      <c r="E676" s="235" t="s">
        <v>73</v>
      </c>
      <c r="F676" s="236">
        <v>226</v>
      </c>
      <c r="G676" s="305">
        <f>D676*F676</f>
        <v>452</v>
      </c>
      <c r="H676" s="380" t="s">
        <v>300</v>
      </c>
    </row>
    <row r="677" spans="1:8">
      <c r="A677" s="231"/>
      <c r="B677" s="254"/>
      <c r="C677" s="232" t="s">
        <v>316</v>
      </c>
      <c r="D677" s="350">
        <v>0.48</v>
      </c>
      <c r="E677" s="235" t="s">
        <v>156</v>
      </c>
      <c r="F677" s="355">
        <v>396</v>
      </c>
      <c r="G677" s="305">
        <f>D677*F677</f>
        <v>190.07999999999998</v>
      </c>
      <c r="H677" s="377" t="s">
        <v>288</v>
      </c>
    </row>
    <row r="678" spans="1:8">
      <c r="A678" s="231"/>
      <c r="B678" s="254"/>
      <c r="C678" s="232" t="s">
        <v>274</v>
      </c>
      <c r="D678" s="239">
        <v>0.28000000000000003</v>
      </c>
      <c r="E678" s="235" t="s">
        <v>90</v>
      </c>
      <c r="F678" s="374">
        <v>12.92</v>
      </c>
      <c r="G678" s="305">
        <f>D678*F678</f>
        <v>3.6176000000000004</v>
      </c>
      <c r="H678" s="230"/>
    </row>
    <row r="679" spans="1:8">
      <c r="A679" s="241"/>
      <c r="B679" s="242"/>
      <c r="C679" s="243" t="s">
        <v>354</v>
      </c>
      <c r="D679" s="244">
        <v>1</v>
      </c>
      <c r="E679" s="245" t="s">
        <v>73</v>
      </c>
      <c r="F679" s="246" t="s">
        <v>98</v>
      </c>
      <c r="G679" s="302">
        <f>SUM(G674:G678)</f>
        <v>645.69759999999997</v>
      </c>
      <c r="H679" s="248" t="s">
        <v>99</v>
      </c>
    </row>
    <row r="680" spans="1:8">
      <c r="A680" s="365">
        <v>10.37</v>
      </c>
      <c r="B680" s="341" t="s">
        <v>344</v>
      </c>
      <c r="C680" s="233"/>
      <c r="D680" s="344" t="s">
        <v>87</v>
      </c>
      <c r="E680" s="345" t="s">
        <v>87</v>
      </c>
      <c r="F680" s="355" t="s">
        <v>87</v>
      </c>
      <c r="G680" s="375" t="s">
        <v>87</v>
      </c>
      <c r="H680" s="376" t="s">
        <v>87</v>
      </c>
    </row>
    <row r="681" spans="1:8">
      <c r="A681" s="231"/>
      <c r="B681" s="226" t="s">
        <v>355</v>
      </c>
      <c r="C681" s="232"/>
      <c r="D681" s="227"/>
      <c r="E681" s="227"/>
      <c r="F681" s="236" t="s">
        <v>87</v>
      </c>
      <c r="G681" s="305" t="s">
        <v>87</v>
      </c>
      <c r="H681" s="372" t="s">
        <v>87</v>
      </c>
    </row>
    <row r="682" spans="1:8">
      <c r="A682" s="231"/>
      <c r="B682" s="254"/>
      <c r="C682" s="232" t="s">
        <v>346</v>
      </c>
      <c r="D682" s="350">
        <v>2</v>
      </c>
      <c r="E682" s="235" t="s">
        <v>73</v>
      </c>
      <c r="F682" s="236">
        <v>226</v>
      </c>
      <c r="G682" s="305">
        <f>D682*F682</f>
        <v>452</v>
      </c>
      <c r="H682" s="380" t="s">
        <v>300</v>
      </c>
    </row>
    <row r="683" spans="1:8">
      <c r="A683" s="231"/>
      <c r="B683" s="254"/>
      <c r="C683" s="232" t="s">
        <v>319</v>
      </c>
      <c r="D683" s="350">
        <v>0.48</v>
      </c>
      <c r="E683" s="235" t="s">
        <v>156</v>
      </c>
      <c r="F683" s="355">
        <v>838</v>
      </c>
      <c r="G683" s="305">
        <f>D683*F683</f>
        <v>402.24</v>
      </c>
      <c r="H683" s="377" t="s">
        <v>288</v>
      </c>
    </row>
    <row r="684" spans="1:8">
      <c r="A684" s="231"/>
      <c r="B684" s="254"/>
      <c r="C684" s="232" t="s">
        <v>274</v>
      </c>
      <c r="D684" s="239">
        <v>0.28000000000000003</v>
      </c>
      <c r="E684" s="235" t="s">
        <v>90</v>
      </c>
      <c r="F684" s="374">
        <v>12.92</v>
      </c>
      <c r="G684" s="305">
        <f>D684*F684</f>
        <v>3.6176000000000004</v>
      </c>
      <c r="H684" s="230"/>
    </row>
    <row r="685" spans="1:8">
      <c r="A685" s="241"/>
      <c r="B685" s="242"/>
      <c r="C685" s="243" t="s">
        <v>354</v>
      </c>
      <c r="D685" s="244">
        <v>1</v>
      </c>
      <c r="E685" s="245" t="s">
        <v>73</v>
      </c>
      <c r="F685" s="246" t="s">
        <v>98</v>
      </c>
      <c r="G685" s="302">
        <f>SUM(G680:G684)</f>
        <v>857.85760000000005</v>
      </c>
      <c r="H685" s="248" t="s">
        <v>99</v>
      </c>
    </row>
    <row r="686" spans="1:8">
      <c r="A686" s="249">
        <v>10.38</v>
      </c>
      <c r="B686" s="341" t="s">
        <v>349</v>
      </c>
      <c r="C686" s="233"/>
      <c r="D686" s="344" t="s">
        <v>87</v>
      </c>
      <c r="E686" s="345" t="s">
        <v>87</v>
      </c>
      <c r="F686" s="355" t="s">
        <v>87</v>
      </c>
      <c r="G686" s="375" t="s">
        <v>87</v>
      </c>
      <c r="H686" s="376" t="s">
        <v>87</v>
      </c>
    </row>
    <row r="687" spans="1:8">
      <c r="A687" s="231"/>
      <c r="B687" s="226" t="s">
        <v>353</v>
      </c>
      <c r="C687" s="232"/>
      <c r="D687" s="239" t="s">
        <v>87</v>
      </c>
      <c r="E687" s="235" t="s">
        <v>87</v>
      </c>
      <c r="F687" s="236" t="s">
        <v>87</v>
      </c>
      <c r="G687" s="305" t="s">
        <v>87</v>
      </c>
      <c r="H687" s="372" t="s">
        <v>87</v>
      </c>
    </row>
    <row r="688" spans="1:8">
      <c r="A688" s="231"/>
      <c r="B688" s="254"/>
      <c r="C688" s="232" t="s">
        <v>350</v>
      </c>
      <c r="D688" s="350">
        <v>2</v>
      </c>
      <c r="E688" s="235" t="s">
        <v>73</v>
      </c>
      <c r="F688" s="236">
        <v>294</v>
      </c>
      <c r="G688" s="305">
        <f>D688*F688</f>
        <v>588</v>
      </c>
      <c r="H688" s="380" t="s">
        <v>300</v>
      </c>
    </row>
    <row r="689" spans="1:8">
      <c r="A689" s="231"/>
      <c r="B689" s="254"/>
      <c r="C689" s="232" t="s">
        <v>316</v>
      </c>
      <c r="D689" s="350">
        <v>0.48</v>
      </c>
      <c r="E689" s="235" t="s">
        <v>156</v>
      </c>
      <c r="F689" s="355">
        <v>396</v>
      </c>
      <c r="G689" s="305">
        <f>D689*F689</f>
        <v>190.07999999999998</v>
      </c>
      <c r="H689" s="377" t="s">
        <v>288</v>
      </c>
    </row>
    <row r="690" spans="1:8">
      <c r="A690" s="231"/>
      <c r="B690" s="254"/>
      <c r="C690" s="232" t="s">
        <v>274</v>
      </c>
      <c r="D690" s="239">
        <v>0.28000000000000003</v>
      </c>
      <c r="E690" s="235" t="s">
        <v>90</v>
      </c>
      <c r="F690" s="374">
        <v>12.92</v>
      </c>
      <c r="G690" s="305">
        <f>D690*F690</f>
        <v>3.6176000000000004</v>
      </c>
      <c r="H690" s="230"/>
    </row>
    <row r="691" spans="1:8">
      <c r="A691" s="241"/>
      <c r="B691" s="242"/>
      <c r="C691" s="243" t="s">
        <v>356</v>
      </c>
      <c r="D691" s="244">
        <v>1</v>
      </c>
      <c r="E691" s="245" t="s">
        <v>73</v>
      </c>
      <c r="F691" s="246" t="s">
        <v>98</v>
      </c>
      <c r="G691" s="302">
        <f>SUM(G686:G690)</f>
        <v>781.69759999999997</v>
      </c>
      <c r="H691" s="248" t="s">
        <v>99</v>
      </c>
    </row>
    <row r="692" spans="1:8" ht="21" customHeight="1">
      <c r="A692" s="365">
        <v>10.39</v>
      </c>
      <c r="B692" s="341" t="s">
        <v>349</v>
      </c>
      <c r="C692" s="233"/>
      <c r="D692" s="344" t="s">
        <v>87</v>
      </c>
      <c r="E692" s="345" t="s">
        <v>87</v>
      </c>
      <c r="F692" s="355" t="s">
        <v>87</v>
      </c>
      <c r="G692" s="375" t="s">
        <v>87</v>
      </c>
      <c r="H692" s="376" t="s">
        <v>87</v>
      </c>
    </row>
    <row r="693" spans="1:8" ht="21" customHeight="1">
      <c r="A693" s="231"/>
      <c r="B693" s="226" t="s">
        <v>355</v>
      </c>
      <c r="C693" s="232"/>
      <c r="D693" s="227"/>
      <c r="E693" s="227"/>
      <c r="F693" s="236" t="s">
        <v>87</v>
      </c>
      <c r="G693" s="305" t="s">
        <v>87</v>
      </c>
      <c r="H693" s="372" t="s">
        <v>87</v>
      </c>
    </row>
    <row r="694" spans="1:8" ht="21" customHeight="1">
      <c r="A694" s="231"/>
      <c r="B694" s="254"/>
      <c r="C694" s="232" t="s">
        <v>350</v>
      </c>
      <c r="D694" s="350">
        <v>2</v>
      </c>
      <c r="E694" s="235" t="s">
        <v>73</v>
      </c>
      <c r="F694" s="236">
        <v>294</v>
      </c>
      <c r="G694" s="305">
        <f>D694*F694</f>
        <v>588</v>
      </c>
      <c r="H694" s="380" t="s">
        <v>300</v>
      </c>
    </row>
    <row r="695" spans="1:8" ht="21" customHeight="1">
      <c r="A695" s="231"/>
      <c r="B695" s="254"/>
      <c r="C695" s="232" t="s">
        <v>319</v>
      </c>
      <c r="D695" s="350">
        <v>0.48</v>
      </c>
      <c r="E695" s="235" t="s">
        <v>156</v>
      </c>
      <c r="F695" s="355">
        <v>838</v>
      </c>
      <c r="G695" s="305">
        <f>D695*F695</f>
        <v>402.24</v>
      </c>
      <c r="H695" s="377" t="s">
        <v>288</v>
      </c>
    </row>
    <row r="696" spans="1:8" ht="21" customHeight="1">
      <c r="A696" s="231"/>
      <c r="B696" s="254"/>
      <c r="C696" s="232" t="s">
        <v>274</v>
      </c>
      <c r="D696" s="239">
        <v>0.28000000000000003</v>
      </c>
      <c r="E696" s="235" t="s">
        <v>90</v>
      </c>
      <c r="F696" s="374">
        <v>12.92</v>
      </c>
      <c r="G696" s="305">
        <f>D696*F696</f>
        <v>3.6176000000000004</v>
      </c>
      <c r="H696" s="230"/>
    </row>
    <row r="697" spans="1:8" ht="21" customHeight="1">
      <c r="A697" s="241"/>
      <c r="B697" s="242"/>
      <c r="C697" s="243" t="s">
        <v>356</v>
      </c>
      <c r="D697" s="244">
        <v>1</v>
      </c>
      <c r="E697" s="245" t="s">
        <v>73</v>
      </c>
      <c r="F697" s="246" t="s">
        <v>98</v>
      </c>
      <c r="G697" s="302">
        <f>SUM(G692:G696)</f>
        <v>993.85760000000005</v>
      </c>
      <c r="H697" s="248" t="s">
        <v>99</v>
      </c>
    </row>
    <row r="698" spans="1:8" ht="21" customHeight="1">
      <c r="A698" s="365">
        <v>10.4</v>
      </c>
      <c r="B698" s="341" t="s">
        <v>357</v>
      </c>
      <c r="C698" s="233"/>
      <c r="D698" s="344" t="s">
        <v>87</v>
      </c>
      <c r="E698" s="345" t="s">
        <v>87</v>
      </c>
      <c r="F698" s="355" t="s">
        <v>87</v>
      </c>
      <c r="G698" s="375" t="s">
        <v>87</v>
      </c>
      <c r="H698" s="376" t="s">
        <v>87</v>
      </c>
    </row>
    <row r="699" spans="1:8" ht="21" customHeight="1">
      <c r="A699" s="231"/>
      <c r="B699" s="226" t="s">
        <v>345</v>
      </c>
      <c r="C699" s="232"/>
      <c r="D699" s="239" t="s">
        <v>87</v>
      </c>
      <c r="E699" s="235" t="s">
        <v>87</v>
      </c>
      <c r="F699" s="236" t="s">
        <v>87</v>
      </c>
      <c r="G699" s="305" t="s">
        <v>87</v>
      </c>
      <c r="H699" s="372" t="s">
        <v>87</v>
      </c>
    </row>
    <row r="700" spans="1:8" ht="21" customHeight="1">
      <c r="A700" s="231"/>
      <c r="B700" s="254"/>
      <c r="C700" s="232" t="s">
        <v>358</v>
      </c>
      <c r="D700" s="350">
        <v>1</v>
      </c>
      <c r="E700" s="235" t="s">
        <v>73</v>
      </c>
      <c r="F700" s="236">
        <v>79.33</v>
      </c>
      <c r="G700" s="305">
        <f>D700*F700</f>
        <v>79.33</v>
      </c>
      <c r="H700" s="380" t="s">
        <v>300</v>
      </c>
    </row>
    <row r="701" spans="1:8" ht="21" customHeight="1">
      <c r="A701" s="231"/>
      <c r="B701" s="254"/>
      <c r="C701" s="232" t="s">
        <v>301</v>
      </c>
      <c r="D701" s="350">
        <v>0.48</v>
      </c>
      <c r="E701" s="235" t="s">
        <v>156</v>
      </c>
      <c r="F701" s="355">
        <v>400</v>
      </c>
      <c r="G701" s="305">
        <f>D701*F701</f>
        <v>192</v>
      </c>
      <c r="H701" s="377" t="s">
        <v>288</v>
      </c>
    </row>
    <row r="702" spans="1:8" ht="21" customHeight="1">
      <c r="A702" s="231"/>
      <c r="B702" s="254"/>
      <c r="C702" s="232" t="s">
        <v>274</v>
      </c>
      <c r="D702" s="239">
        <v>0.2</v>
      </c>
      <c r="E702" s="235" t="s">
        <v>90</v>
      </c>
      <c r="F702" s="374">
        <v>12.92</v>
      </c>
      <c r="G702" s="305">
        <f>D702*F702</f>
        <v>2.5840000000000001</v>
      </c>
      <c r="H702" s="230"/>
    </row>
    <row r="703" spans="1:8" ht="21" customHeight="1">
      <c r="A703" s="382"/>
      <c r="B703" s="383"/>
      <c r="C703" s="232" t="s">
        <v>359</v>
      </c>
      <c r="D703" s="239">
        <v>1</v>
      </c>
      <c r="E703" s="235" t="s">
        <v>73</v>
      </c>
      <c r="F703" s="374">
        <v>5</v>
      </c>
      <c r="G703" s="305">
        <f>D703*F703</f>
        <v>5</v>
      </c>
      <c r="H703" s="389"/>
    </row>
    <row r="704" spans="1:8" ht="21" customHeight="1">
      <c r="A704" s="382"/>
      <c r="B704" s="383"/>
      <c r="C704" s="384" t="s">
        <v>360</v>
      </c>
      <c r="D704" s="385">
        <v>1</v>
      </c>
      <c r="E704" s="386" t="s">
        <v>73</v>
      </c>
      <c r="F704" s="387" t="s">
        <v>98</v>
      </c>
      <c r="G704" s="388">
        <f>SUM(G698:G703)</f>
        <v>278.91399999999999</v>
      </c>
      <c r="H704" s="328" t="s">
        <v>99</v>
      </c>
    </row>
    <row r="705" spans="1:8" ht="21" customHeight="1" thickBot="1">
      <c r="A705" s="258"/>
      <c r="B705" s="353"/>
      <c r="C705" s="260"/>
      <c r="D705" s="261"/>
      <c r="E705" s="346"/>
      <c r="F705" s="312"/>
      <c r="G705" s="313"/>
      <c r="H705" s="348"/>
    </row>
    <row r="706" spans="1:8" ht="21" customHeight="1">
      <c r="A706" s="266"/>
      <c r="B706" s="266"/>
      <c r="C706" s="266"/>
      <c r="D706" s="267"/>
      <c r="E706" s="349"/>
      <c r="F706" s="318"/>
      <c r="G706" s="710" t="str">
        <f>$G$37</f>
        <v xml:space="preserve"> เมษายน 2549</v>
      </c>
      <c r="H706" s="710"/>
    </row>
    <row r="707" spans="1:8" ht="21.75" customHeight="1">
      <c r="A707" s="712" t="s">
        <v>361</v>
      </c>
      <c r="B707" s="712"/>
      <c r="C707" s="712"/>
      <c r="D707" s="712"/>
      <c r="E707" s="712"/>
      <c r="F707" s="712"/>
      <c r="G707" s="712"/>
      <c r="H707" s="712"/>
    </row>
    <row r="708" spans="1:8" ht="24" customHeight="1" thickBot="1">
      <c r="A708" s="713" t="s">
        <v>107</v>
      </c>
      <c r="B708" s="713"/>
      <c r="C708" s="713"/>
      <c r="D708" s="713"/>
      <c r="E708" s="713"/>
      <c r="F708" s="713"/>
      <c r="G708" s="713"/>
      <c r="H708" s="713"/>
    </row>
    <row r="709" spans="1:8" ht="21" customHeight="1">
      <c r="A709" s="714" t="s">
        <v>3</v>
      </c>
      <c r="B709" s="716" t="s">
        <v>4</v>
      </c>
      <c r="C709" s="717"/>
      <c r="D709" s="720" t="s">
        <v>16</v>
      </c>
      <c r="E709" s="720" t="s">
        <v>17</v>
      </c>
      <c r="F709" s="213" t="s">
        <v>83</v>
      </c>
      <c r="G709" s="214" t="s">
        <v>84</v>
      </c>
      <c r="H709" s="722" t="s">
        <v>6</v>
      </c>
    </row>
    <row r="710" spans="1:8" ht="21" customHeight="1">
      <c r="A710" s="715"/>
      <c r="B710" s="718"/>
      <c r="C710" s="719"/>
      <c r="D710" s="721"/>
      <c r="E710" s="721"/>
      <c r="F710" s="215" t="s">
        <v>85</v>
      </c>
      <c r="G710" s="216" t="s">
        <v>85</v>
      </c>
      <c r="H710" s="723"/>
    </row>
    <row r="711" spans="1:8" ht="19.5" customHeight="1">
      <c r="A711" s="365">
        <v>10.41</v>
      </c>
      <c r="B711" s="341" t="s">
        <v>357</v>
      </c>
      <c r="C711" s="233"/>
      <c r="D711" s="344" t="s">
        <v>87</v>
      </c>
      <c r="E711" s="345" t="s">
        <v>87</v>
      </c>
      <c r="F711" s="355" t="s">
        <v>87</v>
      </c>
      <c r="G711" s="375" t="s">
        <v>87</v>
      </c>
      <c r="H711" s="376" t="s">
        <v>87</v>
      </c>
    </row>
    <row r="712" spans="1:8" ht="19.5" customHeight="1">
      <c r="A712" s="231"/>
      <c r="B712" s="226" t="s">
        <v>348</v>
      </c>
      <c r="C712" s="232"/>
      <c r="D712" s="239" t="s">
        <v>87</v>
      </c>
      <c r="E712" s="235" t="s">
        <v>87</v>
      </c>
      <c r="F712" s="236" t="s">
        <v>87</v>
      </c>
      <c r="G712" s="305" t="s">
        <v>87</v>
      </c>
      <c r="H712" s="372" t="s">
        <v>87</v>
      </c>
    </row>
    <row r="713" spans="1:8" ht="19.5" customHeight="1">
      <c r="A713" s="231"/>
      <c r="B713" s="254"/>
      <c r="C713" s="232" t="s">
        <v>358</v>
      </c>
      <c r="D713" s="350">
        <v>1</v>
      </c>
      <c r="E713" s="235" t="s">
        <v>73</v>
      </c>
      <c r="F713" s="236">
        <v>79.33</v>
      </c>
      <c r="G713" s="305">
        <f>D713*F713</f>
        <v>79.33</v>
      </c>
      <c r="H713" s="380" t="s">
        <v>300</v>
      </c>
    </row>
    <row r="714" spans="1:8" ht="19.5" customHeight="1">
      <c r="A714" s="231"/>
      <c r="B714" s="254"/>
      <c r="C714" s="232" t="s">
        <v>305</v>
      </c>
      <c r="D714" s="350">
        <v>0.48</v>
      </c>
      <c r="E714" s="235" t="s">
        <v>156</v>
      </c>
      <c r="F714" s="355">
        <v>842</v>
      </c>
      <c r="G714" s="305">
        <f>D714*F714</f>
        <v>404.15999999999997</v>
      </c>
      <c r="H714" s="377" t="s">
        <v>288</v>
      </c>
    </row>
    <row r="715" spans="1:8" ht="19.5" customHeight="1">
      <c r="A715" s="231"/>
      <c r="B715" s="254"/>
      <c r="C715" s="232" t="s">
        <v>274</v>
      </c>
      <c r="D715" s="239">
        <v>0.2</v>
      </c>
      <c r="E715" s="235" t="s">
        <v>90</v>
      </c>
      <c r="F715" s="374">
        <v>12.92</v>
      </c>
      <c r="G715" s="305">
        <f>D715*F715</f>
        <v>2.5840000000000001</v>
      </c>
      <c r="H715" s="230"/>
    </row>
    <row r="716" spans="1:8" ht="19.5" customHeight="1">
      <c r="A716" s="382"/>
      <c r="B716" s="383"/>
      <c r="C716" s="232" t="s">
        <v>359</v>
      </c>
      <c r="D716" s="239">
        <v>1</v>
      </c>
      <c r="E716" s="235" t="s">
        <v>73</v>
      </c>
      <c r="F716" s="374">
        <v>5</v>
      </c>
      <c r="G716" s="305">
        <f>D716*F716</f>
        <v>5</v>
      </c>
      <c r="H716" s="389"/>
    </row>
    <row r="717" spans="1:8" ht="19.5" customHeight="1">
      <c r="A717" s="241"/>
      <c r="B717" s="242"/>
      <c r="C717" s="243" t="s">
        <v>360</v>
      </c>
      <c r="D717" s="244">
        <v>1</v>
      </c>
      <c r="E717" s="245" t="s">
        <v>73</v>
      </c>
      <c r="F717" s="246" t="s">
        <v>98</v>
      </c>
      <c r="G717" s="302">
        <f>SUM(G711:G716)</f>
        <v>491.07399999999996</v>
      </c>
      <c r="H717" s="248" t="s">
        <v>99</v>
      </c>
    </row>
    <row r="718" spans="1:8" ht="19.5" customHeight="1">
      <c r="A718" s="249">
        <v>10.42</v>
      </c>
      <c r="B718" s="341" t="s">
        <v>362</v>
      </c>
      <c r="C718" s="233"/>
      <c r="D718" s="344" t="s">
        <v>87</v>
      </c>
      <c r="E718" s="345" t="s">
        <v>87</v>
      </c>
      <c r="F718" s="355" t="s">
        <v>87</v>
      </c>
      <c r="G718" s="375" t="s">
        <v>87</v>
      </c>
      <c r="H718" s="376" t="s">
        <v>87</v>
      </c>
    </row>
    <row r="719" spans="1:8" ht="19.5" customHeight="1">
      <c r="A719" s="231"/>
      <c r="B719" s="226" t="s">
        <v>345</v>
      </c>
      <c r="C719" s="232"/>
      <c r="D719" s="239" t="s">
        <v>87</v>
      </c>
      <c r="E719" s="235" t="s">
        <v>87</v>
      </c>
      <c r="F719" s="236" t="s">
        <v>87</v>
      </c>
      <c r="G719" s="305" t="s">
        <v>87</v>
      </c>
      <c r="H719" s="372" t="s">
        <v>87</v>
      </c>
    </row>
    <row r="720" spans="1:8" ht="19.5" customHeight="1">
      <c r="A720" s="231"/>
      <c r="B720" s="254"/>
      <c r="C720" s="232" t="s">
        <v>363</v>
      </c>
      <c r="D720" s="350">
        <v>1</v>
      </c>
      <c r="E720" s="235" t="s">
        <v>73</v>
      </c>
      <c r="F720" s="236">
        <v>83.33</v>
      </c>
      <c r="G720" s="305">
        <f>D720*F720</f>
        <v>83.33</v>
      </c>
      <c r="H720" s="380" t="s">
        <v>300</v>
      </c>
    </row>
    <row r="721" spans="1:8" ht="19.5" customHeight="1">
      <c r="A721" s="231"/>
      <c r="B721" s="254"/>
      <c r="C721" s="232" t="s">
        <v>301</v>
      </c>
      <c r="D721" s="350">
        <v>0.48</v>
      </c>
      <c r="E721" s="235" t="s">
        <v>156</v>
      </c>
      <c r="F721" s="355">
        <v>400</v>
      </c>
      <c r="G721" s="305">
        <f>D721*F721</f>
        <v>192</v>
      </c>
      <c r="H721" s="377" t="s">
        <v>288</v>
      </c>
    </row>
    <row r="722" spans="1:8" ht="19.5" customHeight="1">
      <c r="A722" s="231"/>
      <c r="B722" s="254"/>
      <c r="C722" s="232" t="s">
        <v>274</v>
      </c>
      <c r="D722" s="239">
        <v>0.2</v>
      </c>
      <c r="E722" s="235" t="s">
        <v>90</v>
      </c>
      <c r="F722" s="374">
        <v>12.92</v>
      </c>
      <c r="G722" s="305">
        <f>D722*F722</f>
        <v>2.5840000000000001</v>
      </c>
      <c r="H722" s="230"/>
    </row>
    <row r="723" spans="1:8" ht="19.5" customHeight="1">
      <c r="A723" s="382"/>
      <c r="B723" s="383"/>
      <c r="C723" s="232" t="s">
        <v>359</v>
      </c>
      <c r="D723" s="239">
        <v>1</v>
      </c>
      <c r="E723" s="235" t="s">
        <v>73</v>
      </c>
      <c r="F723" s="374">
        <v>5</v>
      </c>
      <c r="G723" s="305">
        <f>D723*F723</f>
        <v>5</v>
      </c>
      <c r="H723" s="389"/>
    </row>
    <row r="724" spans="1:8" ht="19.5" customHeight="1">
      <c r="A724" s="241"/>
      <c r="B724" s="242"/>
      <c r="C724" s="243" t="s">
        <v>364</v>
      </c>
      <c r="D724" s="244">
        <v>1</v>
      </c>
      <c r="E724" s="245" t="s">
        <v>73</v>
      </c>
      <c r="F724" s="246" t="s">
        <v>98</v>
      </c>
      <c r="G724" s="302">
        <f>SUM(G718:G723)</f>
        <v>282.91399999999999</v>
      </c>
      <c r="H724" s="248" t="s">
        <v>99</v>
      </c>
    </row>
    <row r="725" spans="1:8" ht="19.5" customHeight="1">
      <c r="A725" s="365">
        <v>10.43</v>
      </c>
      <c r="B725" s="341" t="s">
        <v>362</v>
      </c>
      <c r="C725" s="233"/>
      <c r="D725" s="344" t="s">
        <v>87</v>
      </c>
      <c r="E725" s="345" t="s">
        <v>87</v>
      </c>
      <c r="F725" s="355" t="s">
        <v>87</v>
      </c>
      <c r="G725" s="375" t="s">
        <v>87</v>
      </c>
      <c r="H725" s="376" t="s">
        <v>87</v>
      </c>
    </row>
    <row r="726" spans="1:8" ht="19.5" customHeight="1">
      <c r="A726" s="231"/>
      <c r="B726" s="226" t="s">
        <v>348</v>
      </c>
      <c r="C726" s="232"/>
      <c r="D726" s="239" t="s">
        <v>87</v>
      </c>
      <c r="E726" s="235" t="s">
        <v>87</v>
      </c>
      <c r="F726" s="236" t="s">
        <v>87</v>
      </c>
      <c r="G726" s="305" t="s">
        <v>87</v>
      </c>
      <c r="H726" s="372" t="s">
        <v>87</v>
      </c>
    </row>
    <row r="727" spans="1:8" ht="19.5" customHeight="1">
      <c r="A727" s="231"/>
      <c r="B727" s="254"/>
      <c r="C727" s="232" t="s">
        <v>363</v>
      </c>
      <c r="D727" s="350">
        <v>1</v>
      </c>
      <c r="E727" s="235" t="s">
        <v>73</v>
      </c>
      <c r="F727" s="236">
        <v>83.33</v>
      </c>
      <c r="G727" s="305">
        <f>D727*F727</f>
        <v>83.33</v>
      </c>
      <c r="H727" s="380" t="s">
        <v>300</v>
      </c>
    </row>
    <row r="728" spans="1:8" ht="19.5" customHeight="1">
      <c r="A728" s="231"/>
      <c r="B728" s="254"/>
      <c r="C728" s="232" t="s">
        <v>305</v>
      </c>
      <c r="D728" s="350">
        <v>0.48</v>
      </c>
      <c r="E728" s="235" t="s">
        <v>156</v>
      </c>
      <c r="F728" s="355">
        <v>842</v>
      </c>
      <c r="G728" s="305">
        <f>D728*F728</f>
        <v>404.15999999999997</v>
      </c>
      <c r="H728" s="377" t="s">
        <v>288</v>
      </c>
    </row>
    <row r="729" spans="1:8" ht="19.5" customHeight="1">
      <c r="A729" s="231"/>
      <c r="B729" s="254"/>
      <c r="C729" s="232" t="s">
        <v>274</v>
      </c>
      <c r="D729" s="239">
        <v>0.2</v>
      </c>
      <c r="E729" s="235" t="s">
        <v>90</v>
      </c>
      <c r="F729" s="374">
        <v>12.92</v>
      </c>
      <c r="G729" s="305">
        <f>D729*F729</f>
        <v>2.5840000000000001</v>
      </c>
      <c r="H729" s="230"/>
    </row>
    <row r="730" spans="1:8" ht="19.5" customHeight="1">
      <c r="A730" s="382"/>
      <c r="B730" s="383"/>
      <c r="C730" s="232" t="s">
        <v>359</v>
      </c>
      <c r="D730" s="239">
        <v>1</v>
      </c>
      <c r="E730" s="235" t="s">
        <v>73</v>
      </c>
      <c r="F730" s="374">
        <v>5</v>
      </c>
      <c r="G730" s="305">
        <f>D730*F730</f>
        <v>5</v>
      </c>
      <c r="H730" s="389"/>
    </row>
    <row r="731" spans="1:8" ht="19.5" customHeight="1">
      <c r="A731" s="241"/>
      <c r="B731" s="242"/>
      <c r="C731" s="243" t="s">
        <v>364</v>
      </c>
      <c r="D731" s="244">
        <v>1</v>
      </c>
      <c r="E731" s="245" t="s">
        <v>73</v>
      </c>
      <c r="F731" s="246" t="s">
        <v>98</v>
      </c>
      <c r="G731" s="302">
        <f>SUM(G725:G730)</f>
        <v>495.07399999999996</v>
      </c>
      <c r="H731" s="248" t="s">
        <v>99</v>
      </c>
    </row>
    <row r="732" spans="1:8" ht="19.5" customHeight="1">
      <c r="A732" s="249">
        <v>10.44</v>
      </c>
      <c r="B732" s="341" t="s">
        <v>357</v>
      </c>
      <c r="C732" s="233"/>
      <c r="D732" s="344" t="s">
        <v>87</v>
      </c>
      <c r="E732" s="345" t="s">
        <v>87</v>
      </c>
      <c r="F732" s="355" t="s">
        <v>87</v>
      </c>
      <c r="G732" s="375" t="s">
        <v>87</v>
      </c>
      <c r="H732" s="376" t="s">
        <v>87</v>
      </c>
    </row>
    <row r="733" spans="1:8" ht="19.5" customHeight="1">
      <c r="A733" s="231"/>
      <c r="B733" s="226" t="s">
        <v>353</v>
      </c>
      <c r="C733" s="232"/>
      <c r="D733" s="239" t="s">
        <v>87</v>
      </c>
      <c r="E733" s="235" t="s">
        <v>87</v>
      </c>
      <c r="F733" s="236" t="s">
        <v>87</v>
      </c>
      <c r="G733" s="305" t="s">
        <v>87</v>
      </c>
      <c r="H733" s="372" t="s">
        <v>87</v>
      </c>
    </row>
    <row r="734" spans="1:8" ht="19.5" customHeight="1">
      <c r="A734" s="231"/>
      <c r="B734" s="254"/>
      <c r="C734" s="232" t="s">
        <v>358</v>
      </c>
      <c r="D734" s="350">
        <v>2</v>
      </c>
      <c r="E734" s="235" t="s">
        <v>73</v>
      </c>
      <c r="F734" s="236">
        <v>79.33</v>
      </c>
      <c r="G734" s="305">
        <f>D734*F734</f>
        <v>158.66</v>
      </c>
      <c r="H734" s="380" t="s">
        <v>300</v>
      </c>
    </row>
    <row r="735" spans="1:8" ht="19.5" customHeight="1">
      <c r="A735" s="231"/>
      <c r="B735" s="254"/>
      <c r="C735" s="232" t="s">
        <v>316</v>
      </c>
      <c r="D735" s="350">
        <v>0.48</v>
      </c>
      <c r="E735" s="235" t="s">
        <v>156</v>
      </c>
      <c r="F735" s="355">
        <v>400</v>
      </c>
      <c r="G735" s="305">
        <f>D735*F735</f>
        <v>192</v>
      </c>
      <c r="H735" s="377" t="s">
        <v>288</v>
      </c>
    </row>
    <row r="736" spans="1:8" ht="19.5" customHeight="1">
      <c r="A736" s="231"/>
      <c r="B736" s="254"/>
      <c r="C736" s="232" t="s">
        <v>274</v>
      </c>
      <c r="D736" s="239">
        <v>0.28000000000000003</v>
      </c>
      <c r="E736" s="235" t="s">
        <v>90</v>
      </c>
      <c r="F736" s="374">
        <v>12.92</v>
      </c>
      <c r="G736" s="305">
        <f>D736*F736</f>
        <v>3.6176000000000004</v>
      </c>
      <c r="H736" s="230"/>
    </row>
    <row r="737" spans="1:8" ht="19.5" customHeight="1">
      <c r="A737" s="382"/>
      <c r="B737" s="383"/>
      <c r="C737" s="232" t="s">
        <v>359</v>
      </c>
      <c r="D737" s="239">
        <v>2</v>
      </c>
      <c r="E737" s="235" t="s">
        <v>73</v>
      </c>
      <c r="F737" s="374">
        <v>5</v>
      </c>
      <c r="G737" s="305">
        <f>D737*F737</f>
        <v>10</v>
      </c>
      <c r="H737" s="389"/>
    </row>
    <row r="738" spans="1:8" ht="19.5" customHeight="1">
      <c r="A738" s="241"/>
      <c r="B738" s="242"/>
      <c r="C738" s="243" t="s">
        <v>365</v>
      </c>
      <c r="D738" s="244">
        <v>1</v>
      </c>
      <c r="E738" s="245" t="s">
        <v>73</v>
      </c>
      <c r="F738" s="246" t="s">
        <v>98</v>
      </c>
      <c r="G738" s="302">
        <f>SUM(G732:G737)</f>
        <v>364.27759999999995</v>
      </c>
      <c r="H738" s="248" t="s">
        <v>99</v>
      </c>
    </row>
    <row r="739" spans="1:8" ht="19.5" customHeight="1">
      <c r="A739" s="365">
        <v>10.45</v>
      </c>
      <c r="B739" s="341" t="s">
        <v>357</v>
      </c>
      <c r="C739" s="233"/>
      <c r="D739" s="344" t="s">
        <v>87</v>
      </c>
      <c r="E739" s="345" t="s">
        <v>87</v>
      </c>
      <c r="F739" s="355" t="s">
        <v>87</v>
      </c>
      <c r="G739" s="375" t="s">
        <v>87</v>
      </c>
      <c r="H739" s="376" t="s">
        <v>87</v>
      </c>
    </row>
    <row r="740" spans="1:8" ht="19.5" customHeight="1">
      <c r="A740" s="231"/>
      <c r="B740" s="226" t="s">
        <v>355</v>
      </c>
      <c r="C740" s="232"/>
      <c r="D740" s="227"/>
      <c r="E740" s="227"/>
      <c r="F740" s="236" t="s">
        <v>87</v>
      </c>
      <c r="G740" s="305" t="s">
        <v>87</v>
      </c>
      <c r="H740" s="372" t="s">
        <v>87</v>
      </c>
    </row>
    <row r="741" spans="1:8" ht="19.5" customHeight="1">
      <c r="A741" s="231"/>
      <c r="B741" s="254"/>
      <c r="C741" s="232" t="s">
        <v>358</v>
      </c>
      <c r="D741" s="350">
        <v>2</v>
      </c>
      <c r="E741" s="235" t="s">
        <v>73</v>
      </c>
      <c r="F741" s="236">
        <v>79.33</v>
      </c>
      <c r="G741" s="305">
        <f>D741*F741</f>
        <v>158.66</v>
      </c>
      <c r="H741" s="380" t="s">
        <v>300</v>
      </c>
    </row>
    <row r="742" spans="1:8" ht="19.5" customHeight="1">
      <c r="A742" s="231"/>
      <c r="B742" s="254"/>
      <c r="C742" s="232" t="s">
        <v>319</v>
      </c>
      <c r="D742" s="350">
        <v>0.48</v>
      </c>
      <c r="E742" s="235" t="s">
        <v>156</v>
      </c>
      <c r="F742" s="355">
        <v>838</v>
      </c>
      <c r="G742" s="305">
        <f>D742*F742</f>
        <v>402.24</v>
      </c>
      <c r="H742" s="377" t="s">
        <v>288</v>
      </c>
    </row>
    <row r="743" spans="1:8" ht="19.5" customHeight="1">
      <c r="A743" s="231"/>
      <c r="B743" s="254"/>
      <c r="C743" s="232" t="s">
        <v>274</v>
      </c>
      <c r="D743" s="239">
        <v>0.28000000000000003</v>
      </c>
      <c r="E743" s="235" t="s">
        <v>90</v>
      </c>
      <c r="F743" s="374">
        <v>12.92</v>
      </c>
      <c r="G743" s="305">
        <f>D743*F743</f>
        <v>3.6176000000000004</v>
      </c>
      <c r="H743" s="230"/>
    </row>
    <row r="744" spans="1:8" ht="19.5" customHeight="1">
      <c r="A744" s="382"/>
      <c r="B744" s="383"/>
      <c r="C744" s="232" t="s">
        <v>359</v>
      </c>
      <c r="D744" s="239">
        <v>2</v>
      </c>
      <c r="E744" s="235" t="s">
        <v>73</v>
      </c>
      <c r="F744" s="374">
        <v>5</v>
      </c>
      <c r="G744" s="305">
        <f>D744*F744</f>
        <v>10</v>
      </c>
      <c r="H744" s="389"/>
    </row>
    <row r="745" spans="1:8" ht="19.5" customHeight="1" thickBot="1">
      <c r="A745" s="258"/>
      <c r="B745" s="259"/>
      <c r="C745" s="260" t="s">
        <v>365</v>
      </c>
      <c r="D745" s="261">
        <v>1</v>
      </c>
      <c r="E745" s="346" t="s">
        <v>73</v>
      </c>
      <c r="F745" s="312" t="s">
        <v>98</v>
      </c>
      <c r="G745" s="313">
        <f>SUM(G739:G744)</f>
        <v>574.51760000000002</v>
      </c>
      <c r="H745" s="348" t="s">
        <v>99</v>
      </c>
    </row>
    <row r="746" spans="1:8" ht="21" customHeight="1">
      <c r="A746" s="266"/>
      <c r="B746" s="266"/>
      <c r="C746" s="266"/>
      <c r="D746" s="267"/>
      <c r="E746" s="349"/>
      <c r="F746" s="318"/>
      <c r="G746" s="710" t="str">
        <f>$G$37</f>
        <v xml:space="preserve"> เมษายน 2549</v>
      </c>
      <c r="H746" s="710"/>
    </row>
    <row r="747" spans="1:8" ht="21.75" customHeight="1">
      <c r="A747" s="712" t="s">
        <v>366</v>
      </c>
      <c r="B747" s="712"/>
      <c r="C747" s="712"/>
      <c r="D747" s="712"/>
      <c r="E747" s="712"/>
      <c r="F747" s="712"/>
      <c r="G747" s="712"/>
      <c r="H747" s="712"/>
    </row>
    <row r="748" spans="1:8" ht="32.25" customHeight="1" thickBot="1">
      <c r="A748" s="713" t="s">
        <v>107</v>
      </c>
      <c r="B748" s="713"/>
      <c r="C748" s="713"/>
      <c r="D748" s="713"/>
      <c r="E748" s="713"/>
      <c r="F748" s="713"/>
      <c r="G748" s="713"/>
      <c r="H748" s="713"/>
    </row>
    <row r="749" spans="1:8" ht="21" customHeight="1">
      <c r="A749" s="714" t="s">
        <v>3</v>
      </c>
      <c r="B749" s="716" t="s">
        <v>4</v>
      </c>
      <c r="C749" s="717"/>
      <c r="D749" s="720" t="s">
        <v>16</v>
      </c>
      <c r="E749" s="720" t="s">
        <v>17</v>
      </c>
      <c r="F749" s="213" t="s">
        <v>83</v>
      </c>
      <c r="G749" s="214" t="s">
        <v>84</v>
      </c>
      <c r="H749" s="722" t="s">
        <v>6</v>
      </c>
    </row>
    <row r="750" spans="1:8" ht="21" customHeight="1">
      <c r="A750" s="715"/>
      <c r="B750" s="718"/>
      <c r="C750" s="719"/>
      <c r="D750" s="721"/>
      <c r="E750" s="721"/>
      <c r="F750" s="215" t="s">
        <v>85</v>
      </c>
      <c r="G750" s="216" t="s">
        <v>85</v>
      </c>
      <c r="H750" s="723"/>
    </row>
    <row r="751" spans="1:8">
      <c r="A751" s="249">
        <v>10.46</v>
      </c>
      <c r="B751" s="341" t="s">
        <v>362</v>
      </c>
      <c r="C751" s="233"/>
      <c r="D751" s="344" t="s">
        <v>87</v>
      </c>
      <c r="E751" s="345" t="s">
        <v>87</v>
      </c>
      <c r="F751" s="355" t="s">
        <v>87</v>
      </c>
      <c r="G751" s="375" t="s">
        <v>87</v>
      </c>
      <c r="H751" s="376" t="s">
        <v>87</v>
      </c>
    </row>
    <row r="752" spans="1:8">
      <c r="A752" s="231"/>
      <c r="B752" s="226" t="s">
        <v>353</v>
      </c>
      <c r="C752" s="232"/>
      <c r="D752" s="239" t="s">
        <v>87</v>
      </c>
      <c r="E752" s="235" t="s">
        <v>87</v>
      </c>
      <c r="F752" s="236" t="s">
        <v>87</v>
      </c>
      <c r="G752" s="305" t="s">
        <v>87</v>
      </c>
      <c r="H752" s="372" t="s">
        <v>87</v>
      </c>
    </row>
    <row r="753" spans="1:8">
      <c r="A753" s="231"/>
      <c r="B753" s="254"/>
      <c r="C753" s="232" t="s">
        <v>363</v>
      </c>
      <c r="D753" s="350">
        <v>2</v>
      </c>
      <c r="E753" s="235" t="s">
        <v>73</v>
      </c>
      <c r="F753" s="236">
        <v>83.33</v>
      </c>
      <c r="G753" s="305">
        <f>D753*F753</f>
        <v>166.66</v>
      </c>
      <c r="H753" s="380" t="s">
        <v>300</v>
      </c>
    </row>
    <row r="754" spans="1:8">
      <c r="A754" s="231"/>
      <c r="B754" s="254"/>
      <c r="C754" s="232" t="s">
        <v>316</v>
      </c>
      <c r="D754" s="350">
        <v>0.48</v>
      </c>
      <c r="E754" s="235" t="s">
        <v>156</v>
      </c>
      <c r="F754" s="355">
        <v>388</v>
      </c>
      <c r="G754" s="305">
        <f>D754*F754</f>
        <v>186.23999999999998</v>
      </c>
      <c r="H754" s="377" t="s">
        <v>288</v>
      </c>
    </row>
    <row r="755" spans="1:8">
      <c r="A755" s="231"/>
      <c r="B755" s="254"/>
      <c r="C755" s="232" t="s">
        <v>274</v>
      </c>
      <c r="D755" s="239">
        <v>0.28000000000000003</v>
      </c>
      <c r="E755" s="235" t="s">
        <v>90</v>
      </c>
      <c r="F755" s="374">
        <v>12.92</v>
      </c>
      <c r="G755" s="305">
        <f>D755*F755</f>
        <v>3.6176000000000004</v>
      </c>
      <c r="H755" s="230"/>
    </row>
    <row r="756" spans="1:8">
      <c r="A756" s="382"/>
      <c r="B756" s="383"/>
      <c r="C756" s="232" t="s">
        <v>359</v>
      </c>
      <c r="D756" s="239">
        <v>2</v>
      </c>
      <c r="E756" s="235" t="s">
        <v>73</v>
      </c>
      <c r="F756" s="374">
        <v>5</v>
      </c>
      <c r="G756" s="305">
        <f>D756*F756</f>
        <v>10</v>
      </c>
      <c r="H756" s="389"/>
    </row>
    <row r="757" spans="1:8">
      <c r="A757" s="241"/>
      <c r="B757" s="242"/>
      <c r="C757" s="243" t="s">
        <v>367</v>
      </c>
      <c r="D757" s="244">
        <v>1</v>
      </c>
      <c r="E757" s="245" t="s">
        <v>73</v>
      </c>
      <c r="F757" s="246" t="s">
        <v>98</v>
      </c>
      <c r="G757" s="302">
        <f>SUM(G751:G756)</f>
        <v>366.51759999999996</v>
      </c>
      <c r="H757" s="248" t="s">
        <v>99</v>
      </c>
    </row>
    <row r="758" spans="1:8">
      <c r="A758" s="365">
        <v>10.47</v>
      </c>
      <c r="B758" s="341" t="s">
        <v>362</v>
      </c>
      <c r="C758" s="233"/>
      <c r="D758" s="344" t="s">
        <v>87</v>
      </c>
      <c r="E758" s="345" t="s">
        <v>87</v>
      </c>
      <c r="F758" s="355" t="s">
        <v>87</v>
      </c>
      <c r="G758" s="375" t="s">
        <v>87</v>
      </c>
      <c r="H758" s="376" t="s">
        <v>87</v>
      </c>
    </row>
    <row r="759" spans="1:8">
      <c r="A759" s="231"/>
      <c r="B759" s="226" t="s">
        <v>355</v>
      </c>
      <c r="C759" s="232"/>
      <c r="D759" s="227"/>
      <c r="E759" s="227"/>
      <c r="F759" s="236" t="s">
        <v>87</v>
      </c>
      <c r="G759" s="305" t="s">
        <v>87</v>
      </c>
      <c r="H759" s="372" t="s">
        <v>87</v>
      </c>
    </row>
    <row r="760" spans="1:8">
      <c r="A760" s="231"/>
      <c r="B760" s="254"/>
      <c r="C760" s="232" t="s">
        <v>363</v>
      </c>
      <c r="D760" s="350">
        <v>2</v>
      </c>
      <c r="E760" s="235" t="s">
        <v>73</v>
      </c>
      <c r="F760" s="236">
        <v>83.33</v>
      </c>
      <c r="G760" s="305">
        <f>D760*F760</f>
        <v>166.66</v>
      </c>
      <c r="H760" s="380" t="s">
        <v>300</v>
      </c>
    </row>
    <row r="761" spans="1:8">
      <c r="A761" s="231"/>
      <c r="B761" s="254"/>
      <c r="C761" s="232" t="s">
        <v>319</v>
      </c>
      <c r="D761" s="350">
        <v>0.48</v>
      </c>
      <c r="E761" s="235" t="s">
        <v>156</v>
      </c>
      <c r="F761" s="355">
        <v>838</v>
      </c>
      <c r="G761" s="305">
        <f>D761*F761</f>
        <v>402.24</v>
      </c>
      <c r="H761" s="377" t="s">
        <v>288</v>
      </c>
    </row>
    <row r="762" spans="1:8">
      <c r="A762" s="231"/>
      <c r="B762" s="254"/>
      <c r="C762" s="232" t="s">
        <v>274</v>
      </c>
      <c r="D762" s="239">
        <v>0.28000000000000003</v>
      </c>
      <c r="E762" s="235" t="s">
        <v>90</v>
      </c>
      <c r="F762" s="374">
        <v>12.92</v>
      </c>
      <c r="G762" s="305">
        <f>D762*F762</f>
        <v>3.6176000000000004</v>
      </c>
      <c r="H762" s="230"/>
    </row>
    <row r="763" spans="1:8">
      <c r="A763" s="382"/>
      <c r="B763" s="383"/>
      <c r="C763" s="232" t="s">
        <v>359</v>
      </c>
      <c r="D763" s="239">
        <v>2</v>
      </c>
      <c r="E763" s="235" t="s">
        <v>73</v>
      </c>
      <c r="F763" s="374">
        <v>5</v>
      </c>
      <c r="G763" s="305">
        <f>D763*F763</f>
        <v>10</v>
      </c>
      <c r="H763" s="389"/>
    </row>
    <row r="764" spans="1:8">
      <c r="A764" s="241"/>
      <c r="B764" s="242"/>
      <c r="C764" s="243" t="s">
        <v>367</v>
      </c>
      <c r="D764" s="244">
        <v>1</v>
      </c>
      <c r="E764" s="245" t="s">
        <v>73</v>
      </c>
      <c r="F764" s="246" t="s">
        <v>98</v>
      </c>
      <c r="G764" s="302">
        <f>SUM(G758:G763)</f>
        <v>582.51760000000002</v>
      </c>
      <c r="H764" s="248" t="s">
        <v>99</v>
      </c>
    </row>
    <row r="765" spans="1:8">
      <c r="A765" s="365">
        <v>10.48</v>
      </c>
      <c r="B765" s="341" t="s">
        <v>368</v>
      </c>
      <c r="C765" s="233"/>
      <c r="D765" s="344" t="s">
        <v>87</v>
      </c>
      <c r="E765" s="345" t="s">
        <v>87</v>
      </c>
      <c r="F765" s="355" t="s">
        <v>87</v>
      </c>
      <c r="G765" s="375" t="s">
        <v>87</v>
      </c>
      <c r="H765" s="376" t="s">
        <v>87</v>
      </c>
    </row>
    <row r="766" spans="1:8">
      <c r="A766" s="231"/>
      <c r="B766" s="226" t="s">
        <v>369</v>
      </c>
      <c r="C766" s="232"/>
      <c r="D766" s="227"/>
      <c r="E766" s="227"/>
      <c r="F766" s="236" t="s">
        <v>87</v>
      </c>
      <c r="G766" s="305" t="s">
        <v>87</v>
      </c>
      <c r="H766" s="372" t="s">
        <v>87</v>
      </c>
    </row>
    <row r="767" spans="1:8">
      <c r="A767" s="231"/>
      <c r="B767" s="254"/>
      <c r="C767" s="232" t="s">
        <v>358</v>
      </c>
      <c r="D767" s="350">
        <v>2</v>
      </c>
      <c r="E767" s="235" t="s">
        <v>73</v>
      </c>
      <c r="F767" s="236">
        <v>190.4</v>
      </c>
      <c r="G767" s="305">
        <f>D767*F767</f>
        <v>380.8</v>
      </c>
      <c r="H767" s="380" t="s">
        <v>300</v>
      </c>
    </row>
    <row r="768" spans="1:8">
      <c r="A768" s="231"/>
      <c r="B768" s="254"/>
      <c r="C768" s="232" t="s">
        <v>370</v>
      </c>
      <c r="D768" s="350">
        <v>1</v>
      </c>
      <c r="E768" s="235" t="s">
        <v>73</v>
      </c>
      <c r="F768" s="355">
        <v>170</v>
      </c>
      <c r="G768" s="305">
        <f>D768*F768</f>
        <v>170</v>
      </c>
      <c r="H768" s="230"/>
    </row>
    <row r="769" spans="1:8">
      <c r="A769" s="231"/>
      <c r="B769" s="254"/>
      <c r="C769" s="232" t="s">
        <v>371</v>
      </c>
      <c r="D769" s="239">
        <v>0.11</v>
      </c>
      <c r="E769" s="235" t="s">
        <v>90</v>
      </c>
      <c r="F769" s="374">
        <v>25</v>
      </c>
      <c r="G769" s="305">
        <f>D769*F769</f>
        <v>2.75</v>
      </c>
      <c r="H769" s="230"/>
    </row>
    <row r="770" spans="1:8">
      <c r="A770" s="382"/>
      <c r="B770" s="383"/>
      <c r="C770" s="232" t="s">
        <v>359</v>
      </c>
      <c r="D770" s="239">
        <v>2</v>
      </c>
      <c r="E770" s="235" t="s">
        <v>73</v>
      </c>
      <c r="F770" s="374">
        <v>5</v>
      </c>
      <c r="G770" s="305">
        <f>D770*F770</f>
        <v>10</v>
      </c>
      <c r="H770" s="389"/>
    </row>
    <row r="771" spans="1:8">
      <c r="A771" s="382"/>
      <c r="B771" s="383"/>
      <c r="C771" s="232" t="s">
        <v>372</v>
      </c>
      <c r="D771" s="239">
        <v>1</v>
      </c>
      <c r="E771" s="235" t="s">
        <v>73</v>
      </c>
      <c r="F771" s="374">
        <v>100</v>
      </c>
      <c r="G771" s="305">
        <f>D771*F771</f>
        <v>100</v>
      </c>
      <c r="H771" s="389"/>
    </row>
    <row r="772" spans="1:8">
      <c r="A772" s="241"/>
      <c r="B772" s="242"/>
      <c r="C772" s="243" t="s">
        <v>373</v>
      </c>
      <c r="D772" s="244">
        <v>1</v>
      </c>
      <c r="E772" s="245" t="s">
        <v>73</v>
      </c>
      <c r="F772" s="246" t="s">
        <v>98</v>
      </c>
      <c r="G772" s="302">
        <f>SUM(G765:G771)</f>
        <v>663.55</v>
      </c>
      <c r="H772" s="303" t="s">
        <v>374</v>
      </c>
    </row>
    <row r="773" spans="1:8">
      <c r="A773" s="365">
        <v>10.49</v>
      </c>
      <c r="B773" s="341" t="s">
        <v>362</v>
      </c>
      <c r="C773" s="233"/>
      <c r="D773" s="344" t="s">
        <v>87</v>
      </c>
      <c r="E773" s="345" t="s">
        <v>87</v>
      </c>
      <c r="F773" s="355" t="s">
        <v>87</v>
      </c>
      <c r="G773" s="375" t="s">
        <v>87</v>
      </c>
      <c r="H773" s="376" t="s">
        <v>87</v>
      </c>
    </row>
    <row r="774" spans="1:8">
      <c r="A774" s="231"/>
      <c r="B774" s="226" t="s">
        <v>369</v>
      </c>
      <c r="C774" s="232"/>
      <c r="D774" s="227"/>
      <c r="E774" s="227"/>
      <c r="F774" s="236" t="s">
        <v>87</v>
      </c>
      <c r="G774" s="305" t="s">
        <v>87</v>
      </c>
      <c r="H774" s="372" t="s">
        <v>87</v>
      </c>
    </row>
    <row r="775" spans="1:8">
      <c r="A775" s="231"/>
      <c r="B775" s="254"/>
      <c r="C775" s="232" t="s">
        <v>363</v>
      </c>
      <c r="D775" s="350">
        <v>2</v>
      </c>
      <c r="E775" s="235" t="s">
        <v>73</v>
      </c>
      <c r="F775" s="236">
        <v>200</v>
      </c>
      <c r="G775" s="305">
        <f>D775*F775</f>
        <v>400</v>
      </c>
      <c r="H775" s="380" t="s">
        <v>300</v>
      </c>
    </row>
    <row r="776" spans="1:8">
      <c r="A776" s="231"/>
      <c r="B776" s="254"/>
      <c r="C776" s="232" t="s">
        <v>370</v>
      </c>
      <c r="D776" s="350">
        <v>1</v>
      </c>
      <c r="E776" s="235" t="s">
        <v>73</v>
      </c>
      <c r="F776" s="355">
        <v>170</v>
      </c>
      <c r="G776" s="305">
        <f>D776*F776</f>
        <v>170</v>
      </c>
      <c r="H776" s="230"/>
    </row>
    <row r="777" spans="1:8">
      <c r="A777" s="231"/>
      <c r="B777" s="254"/>
      <c r="C777" s="232" t="s">
        <v>371</v>
      </c>
      <c r="D777" s="239">
        <v>0.11</v>
      </c>
      <c r="E777" s="235" t="s">
        <v>90</v>
      </c>
      <c r="F777" s="374">
        <v>25</v>
      </c>
      <c r="G777" s="305">
        <f>D777*F777</f>
        <v>2.75</v>
      </c>
      <c r="H777" s="230"/>
    </row>
    <row r="778" spans="1:8">
      <c r="A778" s="382"/>
      <c r="B778" s="383"/>
      <c r="C778" s="232" t="s">
        <v>359</v>
      </c>
      <c r="D778" s="239">
        <v>2</v>
      </c>
      <c r="E778" s="235" t="s">
        <v>73</v>
      </c>
      <c r="F778" s="374">
        <v>5</v>
      </c>
      <c r="G778" s="305">
        <f>D778*F778</f>
        <v>10</v>
      </c>
      <c r="H778" s="389"/>
    </row>
    <row r="779" spans="1:8">
      <c r="A779" s="382"/>
      <c r="B779" s="383"/>
      <c r="C779" s="232" t="s">
        <v>372</v>
      </c>
      <c r="D779" s="239">
        <v>1</v>
      </c>
      <c r="E779" s="235" t="s">
        <v>73</v>
      </c>
      <c r="F779" s="374">
        <v>100</v>
      </c>
      <c r="G779" s="305">
        <f>D779*F779</f>
        <v>100</v>
      </c>
      <c r="H779" s="389"/>
    </row>
    <row r="780" spans="1:8">
      <c r="A780" s="241"/>
      <c r="B780" s="242"/>
      <c r="C780" s="243" t="s">
        <v>375</v>
      </c>
      <c r="D780" s="244">
        <v>1</v>
      </c>
      <c r="E780" s="245" t="s">
        <v>73</v>
      </c>
      <c r="F780" s="246" t="s">
        <v>98</v>
      </c>
      <c r="G780" s="302">
        <f>SUM(G773:G779)</f>
        <v>682.75</v>
      </c>
      <c r="H780" s="303" t="s">
        <v>374</v>
      </c>
    </row>
    <row r="781" spans="1:8">
      <c r="A781" s="365">
        <v>10.5</v>
      </c>
      <c r="B781" s="341" t="s">
        <v>376</v>
      </c>
      <c r="C781" s="233"/>
      <c r="D781" s="390"/>
      <c r="E781" s="345"/>
      <c r="F781" s="391"/>
      <c r="G781" s="392"/>
      <c r="H781" s="393"/>
    </row>
    <row r="782" spans="1:8" ht="21.75" thickBot="1">
      <c r="A782" s="258"/>
      <c r="B782" s="394" t="s">
        <v>369</v>
      </c>
      <c r="C782" s="260"/>
      <c r="D782" s="271"/>
      <c r="E782" s="271"/>
      <c r="F782" s="312" t="s">
        <v>377</v>
      </c>
      <c r="G782" s="313">
        <v>849</v>
      </c>
      <c r="H782" s="395" t="s">
        <v>374</v>
      </c>
    </row>
    <row r="783" spans="1:8">
      <c r="A783" s="266"/>
      <c r="B783" s="396"/>
      <c r="C783" s="266"/>
      <c r="D783" s="267"/>
      <c r="E783" s="349"/>
      <c r="F783" s="318"/>
      <c r="G783" s="710" t="str">
        <f>$G$37</f>
        <v xml:space="preserve"> เมษายน 2549</v>
      </c>
      <c r="H783" s="710"/>
    </row>
    <row r="784" spans="1:8" ht="21.75">
      <c r="A784" s="712" t="s">
        <v>378</v>
      </c>
      <c r="B784" s="712"/>
      <c r="C784" s="712"/>
      <c r="D784" s="712"/>
      <c r="E784" s="712"/>
      <c r="F784" s="712"/>
      <c r="G784" s="712"/>
      <c r="H784" s="712"/>
    </row>
    <row r="785" spans="1:8" ht="25.5" customHeight="1" thickBot="1">
      <c r="A785" s="713" t="s">
        <v>107</v>
      </c>
      <c r="B785" s="713"/>
      <c r="C785" s="713"/>
      <c r="D785" s="713"/>
      <c r="E785" s="713"/>
      <c r="F785" s="713"/>
      <c r="G785" s="713"/>
      <c r="H785" s="713"/>
    </row>
    <row r="786" spans="1:8">
      <c r="A786" s="714" t="s">
        <v>3</v>
      </c>
      <c r="B786" s="716" t="s">
        <v>4</v>
      </c>
      <c r="C786" s="717"/>
      <c r="D786" s="720" t="s">
        <v>16</v>
      </c>
      <c r="E786" s="720" t="s">
        <v>17</v>
      </c>
      <c r="F786" s="213" t="s">
        <v>83</v>
      </c>
      <c r="G786" s="214" t="s">
        <v>84</v>
      </c>
      <c r="H786" s="722" t="s">
        <v>6</v>
      </c>
    </row>
    <row r="787" spans="1:8">
      <c r="A787" s="715"/>
      <c r="B787" s="718"/>
      <c r="C787" s="719"/>
      <c r="D787" s="721"/>
      <c r="E787" s="721"/>
      <c r="F787" s="215" t="s">
        <v>85</v>
      </c>
      <c r="G787" s="216" t="s">
        <v>85</v>
      </c>
      <c r="H787" s="723"/>
    </row>
    <row r="788" spans="1:8" s="224" customFormat="1" ht="21" customHeight="1">
      <c r="A788" s="217">
        <v>11</v>
      </c>
      <c r="B788" s="218" t="s">
        <v>379</v>
      </c>
      <c r="C788" s="270"/>
      <c r="D788" s="220"/>
      <c r="E788" s="220"/>
      <c r="F788" s="221"/>
      <c r="G788" s="222" t="s">
        <v>87</v>
      </c>
      <c r="H788" s="223"/>
    </row>
    <row r="789" spans="1:8">
      <c r="A789" s="249">
        <v>11.1</v>
      </c>
      <c r="B789" s="226" t="s">
        <v>380</v>
      </c>
      <c r="C789" s="232"/>
      <c r="D789" s="227"/>
      <c r="E789" s="227"/>
      <c r="F789" s="228"/>
      <c r="G789" s="229" t="s">
        <v>87</v>
      </c>
      <c r="H789" s="230"/>
    </row>
    <row r="790" spans="1:8">
      <c r="A790" s="231"/>
      <c r="B790" s="232" t="s">
        <v>145</v>
      </c>
      <c r="C790" s="233"/>
      <c r="D790" s="239">
        <v>20.02</v>
      </c>
      <c r="E790" s="235" t="s">
        <v>90</v>
      </c>
      <c r="F790" s="236">
        <v>2.08</v>
      </c>
      <c r="G790" s="305">
        <f>D790*F790</f>
        <v>41.641600000000004</v>
      </c>
      <c r="H790" s="283" t="s">
        <v>87</v>
      </c>
    </row>
    <row r="791" spans="1:8">
      <c r="A791" s="231"/>
      <c r="B791" s="232" t="s">
        <v>92</v>
      </c>
      <c r="C791" s="233"/>
      <c r="D791" s="350">
        <v>0.11</v>
      </c>
      <c r="E791" s="235" t="s">
        <v>93</v>
      </c>
      <c r="F791" s="236">
        <v>287.5</v>
      </c>
      <c r="G791" s="305">
        <f>D791*F791</f>
        <v>31.625</v>
      </c>
      <c r="H791" s="230"/>
    </row>
    <row r="792" spans="1:8">
      <c r="A792" s="231"/>
      <c r="B792" s="232" t="s">
        <v>196</v>
      </c>
      <c r="C792" s="233"/>
      <c r="D792" s="234">
        <v>6</v>
      </c>
      <c r="E792" s="235" t="s">
        <v>96</v>
      </c>
      <c r="F792" s="240">
        <v>1.44E-2</v>
      </c>
      <c r="G792" s="305">
        <f>D792*F792</f>
        <v>8.6400000000000005E-2</v>
      </c>
      <c r="H792" s="230"/>
    </row>
    <row r="793" spans="1:8">
      <c r="A793" s="241"/>
      <c r="B793" s="242"/>
      <c r="C793" s="243" t="s">
        <v>381</v>
      </c>
      <c r="D793" s="244">
        <v>1</v>
      </c>
      <c r="E793" s="245" t="s">
        <v>73</v>
      </c>
      <c r="F793" s="246" t="s">
        <v>98</v>
      </c>
      <c r="G793" s="302">
        <f>SUM(G790:G792)</f>
        <v>73.353000000000009</v>
      </c>
      <c r="H793" s="248" t="s">
        <v>99</v>
      </c>
    </row>
    <row r="794" spans="1:8">
      <c r="A794" s="249">
        <v>11.2</v>
      </c>
      <c r="B794" s="226" t="s">
        <v>382</v>
      </c>
      <c r="C794" s="232"/>
      <c r="D794" s="227"/>
      <c r="E794" s="227"/>
      <c r="F794" s="228"/>
      <c r="G794" s="229" t="s">
        <v>87</v>
      </c>
      <c r="H794" s="230"/>
    </row>
    <row r="795" spans="1:8">
      <c r="A795" s="231"/>
      <c r="B795" s="232" t="s">
        <v>145</v>
      </c>
      <c r="C795" s="233"/>
      <c r="D795" s="239">
        <v>21.51</v>
      </c>
      <c r="E795" s="235" t="s">
        <v>90</v>
      </c>
      <c r="F795" s="236">
        <v>2.08</v>
      </c>
      <c r="G795" s="305">
        <f>D795*F795</f>
        <v>44.740800000000007</v>
      </c>
      <c r="H795" s="283" t="s">
        <v>87</v>
      </c>
    </row>
    <row r="796" spans="1:8">
      <c r="A796" s="231"/>
      <c r="B796" s="232" t="s">
        <v>92</v>
      </c>
      <c r="C796" s="233"/>
      <c r="D796" s="350">
        <v>0.11</v>
      </c>
      <c r="E796" s="235" t="s">
        <v>93</v>
      </c>
      <c r="F796" s="236">
        <v>287.5</v>
      </c>
      <c r="G796" s="305">
        <f>D796*F796</f>
        <v>31.625</v>
      </c>
      <c r="H796" s="230"/>
    </row>
    <row r="797" spans="1:8">
      <c r="A797" s="231"/>
      <c r="B797" s="232" t="s">
        <v>196</v>
      </c>
      <c r="C797" s="233"/>
      <c r="D797" s="234">
        <v>6</v>
      </c>
      <c r="E797" s="235" t="s">
        <v>96</v>
      </c>
      <c r="F797" s="240">
        <v>1.44E-2</v>
      </c>
      <c r="G797" s="305">
        <f>D797*F797</f>
        <v>8.6400000000000005E-2</v>
      </c>
      <c r="H797" s="230"/>
    </row>
    <row r="798" spans="1:8">
      <c r="A798" s="241"/>
      <c r="B798" s="242"/>
      <c r="C798" s="243" t="s">
        <v>383</v>
      </c>
      <c r="D798" s="244">
        <v>1</v>
      </c>
      <c r="E798" s="245" t="s">
        <v>73</v>
      </c>
      <c r="F798" s="246" t="s">
        <v>98</v>
      </c>
      <c r="G798" s="302">
        <f>SUM(G795:G797)</f>
        <v>76.452200000000005</v>
      </c>
      <c r="H798" s="248" t="s">
        <v>99</v>
      </c>
    </row>
    <row r="799" spans="1:8">
      <c r="A799" s="249">
        <v>11.3</v>
      </c>
      <c r="B799" s="226" t="s">
        <v>384</v>
      </c>
      <c r="C799" s="232"/>
      <c r="D799" s="227"/>
      <c r="E799" s="227"/>
      <c r="F799" s="228"/>
      <c r="G799" s="229" t="s">
        <v>87</v>
      </c>
      <c r="H799" s="230"/>
    </row>
    <row r="800" spans="1:8">
      <c r="A800" s="231"/>
      <c r="B800" s="232" t="s">
        <v>145</v>
      </c>
      <c r="C800" s="233"/>
      <c r="D800" s="239">
        <v>21.51</v>
      </c>
      <c r="E800" s="235" t="s">
        <v>90</v>
      </c>
      <c r="F800" s="236">
        <v>2.08</v>
      </c>
      <c r="G800" s="305">
        <f>D800*F800</f>
        <v>44.740800000000007</v>
      </c>
      <c r="H800" s="283" t="s">
        <v>87</v>
      </c>
    </row>
    <row r="801" spans="1:8">
      <c r="A801" s="231"/>
      <c r="B801" s="232" t="s">
        <v>92</v>
      </c>
      <c r="C801" s="233"/>
      <c r="D801" s="350">
        <v>0.11</v>
      </c>
      <c r="E801" s="235" t="s">
        <v>93</v>
      </c>
      <c r="F801" s="236">
        <v>287.5</v>
      </c>
      <c r="G801" s="305">
        <f>D801*F801</f>
        <v>31.625</v>
      </c>
      <c r="H801" s="230"/>
    </row>
    <row r="802" spans="1:8">
      <c r="A802" s="231"/>
      <c r="B802" s="232" t="s">
        <v>385</v>
      </c>
      <c r="C802" s="233"/>
      <c r="D802" s="239">
        <v>0.25</v>
      </c>
      <c r="E802" s="235" t="s">
        <v>96</v>
      </c>
      <c r="F802" s="351">
        <v>25</v>
      </c>
      <c r="G802" s="305">
        <f>D802*F802</f>
        <v>6.25</v>
      </c>
      <c r="H802" s="230"/>
    </row>
    <row r="803" spans="1:8">
      <c r="A803" s="231"/>
      <c r="B803" s="232" t="s">
        <v>196</v>
      </c>
      <c r="C803" s="233"/>
      <c r="D803" s="234">
        <v>6</v>
      </c>
      <c r="E803" s="235" t="s">
        <v>96</v>
      </c>
      <c r="F803" s="240">
        <v>1.44E-2</v>
      </c>
      <c r="G803" s="305">
        <f>D803*F803</f>
        <v>8.6400000000000005E-2</v>
      </c>
      <c r="H803" s="230"/>
    </row>
    <row r="804" spans="1:8">
      <c r="A804" s="241"/>
      <c r="B804" s="242"/>
      <c r="C804" s="243" t="s">
        <v>386</v>
      </c>
      <c r="D804" s="244">
        <v>1</v>
      </c>
      <c r="E804" s="245" t="s">
        <v>73</v>
      </c>
      <c r="F804" s="246" t="s">
        <v>98</v>
      </c>
      <c r="G804" s="302">
        <f>SUM(G800:G803)</f>
        <v>82.702200000000005</v>
      </c>
      <c r="H804" s="248" t="s">
        <v>99</v>
      </c>
    </row>
    <row r="805" spans="1:8">
      <c r="A805" s="249">
        <v>11.4</v>
      </c>
      <c r="B805" s="341" t="s">
        <v>387</v>
      </c>
      <c r="C805" s="233"/>
      <c r="D805" s="250"/>
      <c r="E805" s="250"/>
      <c r="F805" s="251"/>
      <c r="G805" s="252" t="s">
        <v>87</v>
      </c>
      <c r="H805" s="253"/>
    </row>
    <row r="806" spans="1:8">
      <c r="A806" s="231"/>
      <c r="B806" s="232" t="s">
        <v>145</v>
      </c>
      <c r="C806" s="233"/>
      <c r="D806" s="239">
        <v>20.02</v>
      </c>
      <c r="E806" s="235" t="s">
        <v>90</v>
      </c>
      <c r="F806" s="236">
        <v>2.08</v>
      </c>
      <c r="G806" s="305">
        <f t="shared" ref="G806:G811" si="17">D806*F806</f>
        <v>41.641600000000004</v>
      </c>
      <c r="H806" s="283" t="s">
        <v>87</v>
      </c>
    </row>
    <row r="807" spans="1:8">
      <c r="A807" s="231"/>
      <c r="B807" s="232" t="s">
        <v>208</v>
      </c>
      <c r="C807" s="233"/>
      <c r="D807" s="350">
        <v>8.42</v>
      </c>
      <c r="E807" s="235" t="s">
        <v>90</v>
      </c>
      <c r="F807" s="236">
        <v>5.47</v>
      </c>
      <c r="G807" s="305">
        <f t="shared" si="17"/>
        <v>46.057399999999994</v>
      </c>
      <c r="H807" s="238" t="s">
        <v>87</v>
      </c>
    </row>
    <row r="808" spans="1:8">
      <c r="A808" s="231"/>
      <c r="B808" s="232" t="s">
        <v>209</v>
      </c>
      <c r="C808" s="233"/>
      <c r="D808" s="350">
        <v>28.03</v>
      </c>
      <c r="E808" s="235" t="s">
        <v>90</v>
      </c>
      <c r="F808" s="236">
        <v>2.8</v>
      </c>
      <c r="G808" s="305">
        <f t="shared" si="17"/>
        <v>78.483999999999995</v>
      </c>
      <c r="H808" s="230"/>
    </row>
    <row r="809" spans="1:8">
      <c r="A809" s="342"/>
      <c r="B809" s="232" t="s">
        <v>210</v>
      </c>
      <c r="C809" s="233"/>
      <c r="D809" s="350">
        <v>0.5</v>
      </c>
      <c r="E809" s="235" t="s">
        <v>90</v>
      </c>
      <c r="F809" s="355">
        <v>65</v>
      </c>
      <c r="G809" s="305">
        <f t="shared" si="17"/>
        <v>32.5</v>
      </c>
      <c r="H809" s="253"/>
    </row>
    <row r="810" spans="1:8">
      <c r="A810" s="342"/>
      <c r="B810" s="232" t="s">
        <v>92</v>
      </c>
      <c r="C810" s="233"/>
      <c r="D810" s="350">
        <v>0.11</v>
      </c>
      <c r="E810" s="235" t="s">
        <v>93</v>
      </c>
      <c r="F810" s="236">
        <v>287.5</v>
      </c>
      <c r="G810" s="305">
        <f t="shared" si="17"/>
        <v>31.625</v>
      </c>
      <c r="H810" s="253"/>
    </row>
    <row r="811" spans="1:8">
      <c r="A811" s="342"/>
      <c r="B811" s="232" t="s">
        <v>196</v>
      </c>
      <c r="C811" s="233"/>
      <c r="D811" s="234">
        <v>10</v>
      </c>
      <c r="E811" s="235" t="s">
        <v>96</v>
      </c>
      <c r="F811" s="240">
        <v>1.44E-2</v>
      </c>
      <c r="G811" s="305">
        <f t="shared" si="17"/>
        <v>0.14399999999999999</v>
      </c>
      <c r="H811" s="253"/>
    </row>
    <row r="812" spans="1:8">
      <c r="A812" s="241"/>
      <c r="B812" s="356"/>
      <c r="C812" s="243" t="s">
        <v>388</v>
      </c>
      <c r="D812" s="244">
        <v>1</v>
      </c>
      <c r="E812" s="245" t="s">
        <v>73</v>
      </c>
      <c r="F812" s="246" t="s">
        <v>98</v>
      </c>
      <c r="G812" s="302">
        <f>SUM(G806:G811)</f>
        <v>230.452</v>
      </c>
      <c r="H812" s="248" t="s">
        <v>99</v>
      </c>
    </row>
    <row r="813" spans="1:8">
      <c r="A813" s="249">
        <v>11.5</v>
      </c>
      <c r="B813" s="341" t="s">
        <v>389</v>
      </c>
      <c r="C813" s="233"/>
      <c r="D813" s="250"/>
      <c r="E813" s="250"/>
      <c r="F813" s="251"/>
      <c r="G813" s="252" t="s">
        <v>87</v>
      </c>
      <c r="H813" s="253"/>
    </row>
    <row r="814" spans="1:8">
      <c r="A814" s="231"/>
      <c r="B814" s="232" t="s">
        <v>145</v>
      </c>
      <c r="C814" s="233"/>
      <c r="D814" s="239">
        <v>20.02</v>
      </c>
      <c r="E814" s="235" t="s">
        <v>90</v>
      </c>
      <c r="F814" s="236">
        <v>2.08</v>
      </c>
      <c r="G814" s="305">
        <f t="shared" ref="G814:G819" si="18">D814*F814</f>
        <v>41.641600000000004</v>
      </c>
      <c r="H814" s="283" t="s">
        <v>87</v>
      </c>
    </row>
    <row r="815" spans="1:8">
      <c r="A815" s="231"/>
      <c r="B815" s="232" t="s">
        <v>208</v>
      </c>
      <c r="C815" s="233"/>
      <c r="D815" s="350">
        <v>8.42</v>
      </c>
      <c r="E815" s="235" t="s">
        <v>90</v>
      </c>
      <c r="F815" s="236">
        <v>5.47</v>
      </c>
      <c r="G815" s="305">
        <f t="shared" si="18"/>
        <v>46.057399999999994</v>
      </c>
      <c r="H815" s="238" t="s">
        <v>87</v>
      </c>
    </row>
    <row r="816" spans="1:8">
      <c r="A816" s="231"/>
      <c r="B816" s="232" t="s">
        <v>213</v>
      </c>
      <c r="C816" s="233"/>
      <c r="D816" s="350">
        <v>22</v>
      </c>
      <c r="E816" s="235" t="s">
        <v>90</v>
      </c>
      <c r="F816" s="236">
        <v>2.2000000000000002</v>
      </c>
      <c r="G816" s="305">
        <f t="shared" si="18"/>
        <v>48.400000000000006</v>
      </c>
      <c r="H816" s="230"/>
    </row>
    <row r="817" spans="1:8">
      <c r="A817" s="342"/>
      <c r="B817" s="232" t="s">
        <v>210</v>
      </c>
      <c r="C817" s="233"/>
      <c r="D817" s="350">
        <v>0.5</v>
      </c>
      <c r="E817" s="235" t="s">
        <v>90</v>
      </c>
      <c r="F817" s="355">
        <v>65</v>
      </c>
      <c r="G817" s="305">
        <f t="shared" si="18"/>
        <v>32.5</v>
      </c>
      <c r="H817" s="253"/>
    </row>
    <row r="818" spans="1:8">
      <c r="A818" s="342"/>
      <c r="B818" s="232" t="s">
        <v>92</v>
      </c>
      <c r="C818" s="233"/>
      <c r="D818" s="350">
        <v>0.11</v>
      </c>
      <c r="E818" s="235" t="s">
        <v>93</v>
      </c>
      <c r="F818" s="236">
        <v>287.5</v>
      </c>
      <c r="G818" s="305">
        <f t="shared" si="18"/>
        <v>31.625</v>
      </c>
      <c r="H818" s="253"/>
    </row>
    <row r="819" spans="1:8">
      <c r="A819" s="342"/>
      <c r="B819" s="232" t="s">
        <v>196</v>
      </c>
      <c r="C819" s="233"/>
      <c r="D819" s="234">
        <v>10</v>
      </c>
      <c r="E819" s="235" t="s">
        <v>96</v>
      </c>
      <c r="F819" s="240">
        <v>1.44E-2</v>
      </c>
      <c r="G819" s="305">
        <f t="shared" si="18"/>
        <v>0.14399999999999999</v>
      </c>
      <c r="H819" s="253"/>
    </row>
    <row r="820" spans="1:8" ht="21.75" thickBot="1">
      <c r="A820" s="258"/>
      <c r="B820" s="353"/>
      <c r="C820" s="260" t="s">
        <v>390</v>
      </c>
      <c r="D820" s="261">
        <v>1</v>
      </c>
      <c r="E820" s="346" t="s">
        <v>73</v>
      </c>
      <c r="F820" s="312" t="s">
        <v>98</v>
      </c>
      <c r="G820" s="313">
        <f>SUM(G814:G819)</f>
        <v>200.36799999999999</v>
      </c>
      <c r="H820" s="348" t="s">
        <v>99</v>
      </c>
    </row>
    <row r="821" spans="1:8">
      <c r="A821" s="266"/>
      <c r="B821" s="266"/>
      <c r="C821" s="266"/>
      <c r="D821" s="267"/>
      <c r="E821" s="349"/>
      <c r="F821" s="318"/>
      <c r="G821" s="710" t="str">
        <f>$G$37</f>
        <v xml:space="preserve"> เมษายน 2549</v>
      </c>
      <c r="H821" s="710"/>
    </row>
    <row r="822" spans="1:8" ht="21.75">
      <c r="A822" s="712" t="s">
        <v>391</v>
      </c>
      <c r="B822" s="712"/>
      <c r="C822" s="712"/>
      <c r="D822" s="712"/>
      <c r="E822" s="712"/>
      <c r="F822" s="712"/>
      <c r="G822" s="712"/>
      <c r="H822" s="712"/>
    </row>
    <row r="823" spans="1:8" ht="25.5" customHeight="1" thickBot="1">
      <c r="A823" s="713" t="s">
        <v>107</v>
      </c>
      <c r="B823" s="713"/>
      <c r="C823" s="713"/>
      <c r="D823" s="713"/>
      <c r="E823" s="713"/>
      <c r="F823" s="713"/>
      <c r="G823" s="713"/>
      <c r="H823" s="713"/>
    </row>
    <row r="824" spans="1:8">
      <c r="A824" s="714" t="s">
        <v>3</v>
      </c>
      <c r="B824" s="716" t="s">
        <v>4</v>
      </c>
      <c r="C824" s="717"/>
      <c r="D824" s="720" t="s">
        <v>16</v>
      </c>
      <c r="E824" s="720" t="s">
        <v>17</v>
      </c>
      <c r="F824" s="213" t="s">
        <v>83</v>
      </c>
      <c r="G824" s="214" t="s">
        <v>84</v>
      </c>
      <c r="H824" s="722" t="s">
        <v>6</v>
      </c>
    </row>
    <row r="825" spans="1:8">
      <c r="A825" s="715"/>
      <c r="B825" s="718"/>
      <c r="C825" s="719"/>
      <c r="D825" s="721"/>
      <c r="E825" s="721"/>
      <c r="F825" s="215" t="s">
        <v>85</v>
      </c>
      <c r="G825" s="216" t="s">
        <v>85</v>
      </c>
      <c r="H825" s="723"/>
    </row>
    <row r="826" spans="1:8" ht="19.5" customHeight="1">
      <c r="A826" s="249">
        <v>11.6</v>
      </c>
      <c r="B826" s="341" t="s">
        <v>392</v>
      </c>
      <c r="C826" s="233"/>
      <c r="D826" s="250"/>
      <c r="E826" s="250"/>
      <c r="F826" s="251"/>
      <c r="G826" s="252" t="s">
        <v>87</v>
      </c>
      <c r="H826" s="253"/>
    </row>
    <row r="827" spans="1:8" ht="19.5" customHeight="1">
      <c r="A827" s="231"/>
      <c r="B827" s="232" t="s">
        <v>145</v>
      </c>
      <c r="C827" s="233"/>
      <c r="D827" s="239">
        <v>20.02</v>
      </c>
      <c r="E827" s="235" t="s">
        <v>90</v>
      </c>
      <c r="F827" s="236">
        <v>2.08</v>
      </c>
      <c r="G827" s="305">
        <f t="shared" ref="G827:G833" si="19">D827*F827</f>
        <v>41.641600000000004</v>
      </c>
      <c r="H827" s="283" t="s">
        <v>87</v>
      </c>
    </row>
    <row r="828" spans="1:8" ht="19.5" customHeight="1">
      <c r="A828" s="231"/>
      <c r="B828" s="232" t="s">
        <v>208</v>
      </c>
      <c r="C828" s="233"/>
      <c r="D828" s="350">
        <v>8.42</v>
      </c>
      <c r="E828" s="235" t="s">
        <v>90</v>
      </c>
      <c r="F828" s="236">
        <v>5.47</v>
      </c>
      <c r="G828" s="305">
        <f t="shared" si="19"/>
        <v>46.057399999999994</v>
      </c>
      <c r="H828" s="238" t="s">
        <v>87</v>
      </c>
    </row>
    <row r="829" spans="1:8" ht="19.5" customHeight="1">
      <c r="A829" s="231"/>
      <c r="B829" s="232" t="s">
        <v>393</v>
      </c>
      <c r="C829" s="233"/>
      <c r="D829" s="350">
        <v>25.96</v>
      </c>
      <c r="E829" s="235" t="s">
        <v>90</v>
      </c>
      <c r="F829" s="236">
        <v>2.8</v>
      </c>
      <c r="G829" s="305">
        <f t="shared" si="19"/>
        <v>72.688000000000002</v>
      </c>
      <c r="H829" s="230"/>
    </row>
    <row r="830" spans="1:8" ht="19.5" customHeight="1">
      <c r="A830" s="342"/>
      <c r="B830" s="232" t="s">
        <v>210</v>
      </c>
      <c r="C830" s="233"/>
      <c r="D830" s="350">
        <v>0.5</v>
      </c>
      <c r="E830" s="235" t="s">
        <v>90</v>
      </c>
      <c r="F830" s="355">
        <v>65</v>
      </c>
      <c r="G830" s="305">
        <f t="shared" si="19"/>
        <v>32.5</v>
      </c>
      <c r="H830" s="253"/>
    </row>
    <row r="831" spans="1:8" ht="19.5" customHeight="1">
      <c r="A831" s="342"/>
      <c r="B831" s="232" t="s">
        <v>92</v>
      </c>
      <c r="C831" s="233"/>
      <c r="D831" s="350">
        <v>0.11</v>
      </c>
      <c r="E831" s="235" t="s">
        <v>93</v>
      </c>
      <c r="F831" s="236">
        <v>287.5</v>
      </c>
      <c r="G831" s="305">
        <f t="shared" si="19"/>
        <v>31.625</v>
      </c>
      <c r="H831" s="253"/>
    </row>
    <row r="832" spans="1:8" ht="19.5" customHeight="1">
      <c r="A832" s="342"/>
      <c r="B832" s="232" t="s">
        <v>196</v>
      </c>
      <c r="C832" s="233"/>
      <c r="D832" s="234">
        <v>10</v>
      </c>
      <c r="E832" s="235" t="s">
        <v>96</v>
      </c>
      <c r="F832" s="240">
        <v>1.44E-2</v>
      </c>
      <c r="G832" s="305">
        <f t="shared" si="19"/>
        <v>0.14399999999999999</v>
      </c>
      <c r="H832" s="253"/>
    </row>
    <row r="833" spans="1:8" ht="19.5" customHeight="1">
      <c r="A833" s="231"/>
      <c r="B833" s="232" t="s">
        <v>219</v>
      </c>
      <c r="C833" s="233"/>
      <c r="D833" s="239">
        <v>0.02</v>
      </c>
      <c r="E833" s="235" t="s">
        <v>90</v>
      </c>
      <c r="F833" s="236">
        <v>150</v>
      </c>
      <c r="G833" s="305">
        <f t="shared" si="19"/>
        <v>3</v>
      </c>
      <c r="H833" s="230"/>
    </row>
    <row r="834" spans="1:8" ht="19.5" customHeight="1">
      <c r="A834" s="241"/>
      <c r="B834" s="356"/>
      <c r="C834" s="243" t="s">
        <v>394</v>
      </c>
      <c r="D834" s="244">
        <v>1</v>
      </c>
      <c r="E834" s="245" t="s">
        <v>73</v>
      </c>
      <c r="F834" s="246" t="s">
        <v>98</v>
      </c>
      <c r="G834" s="302">
        <f>SUM(G827:G833)</f>
        <v>227.65600000000001</v>
      </c>
      <c r="H834" s="248" t="s">
        <v>99</v>
      </c>
    </row>
    <row r="835" spans="1:8" ht="19.5" customHeight="1">
      <c r="A835" s="249">
        <v>11.7</v>
      </c>
      <c r="B835" s="341" t="s">
        <v>395</v>
      </c>
      <c r="C835" s="233"/>
      <c r="D835" s="250"/>
      <c r="E835" s="250"/>
      <c r="F835" s="251"/>
      <c r="G835" s="252" t="s">
        <v>87</v>
      </c>
      <c r="H835" s="253"/>
    </row>
    <row r="836" spans="1:8" ht="19.5" customHeight="1">
      <c r="A836" s="231"/>
      <c r="B836" s="232" t="s">
        <v>145</v>
      </c>
      <c r="C836" s="233"/>
      <c r="D836" s="239">
        <v>20.02</v>
      </c>
      <c r="E836" s="235" t="s">
        <v>90</v>
      </c>
      <c r="F836" s="236">
        <v>2.08</v>
      </c>
      <c r="G836" s="305">
        <f t="shared" ref="G836:G843" si="20">D836*F836</f>
        <v>41.641600000000004</v>
      </c>
      <c r="H836" s="283" t="s">
        <v>87</v>
      </c>
    </row>
    <row r="837" spans="1:8" ht="19.5" customHeight="1">
      <c r="A837" s="231"/>
      <c r="B837" s="232" t="s">
        <v>208</v>
      </c>
      <c r="C837" s="233"/>
      <c r="D837" s="350">
        <v>8.42</v>
      </c>
      <c r="E837" s="235" t="s">
        <v>90</v>
      </c>
      <c r="F837" s="236">
        <v>5.47</v>
      </c>
      <c r="G837" s="305">
        <f t="shared" si="20"/>
        <v>46.057399999999994</v>
      </c>
      <c r="H837" s="238" t="s">
        <v>87</v>
      </c>
    </row>
    <row r="838" spans="1:8" ht="19.5" customHeight="1">
      <c r="A838" s="231"/>
      <c r="B838" s="232" t="s">
        <v>396</v>
      </c>
      <c r="C838" s="233"/>
      <c r="D838" s="350">
        <v>25.96</v>
      </c>
      <c r="E838" s="235" t="s">
        <v>90</v>
      </c>
      <c r="F838" s="236">
        <v>2.8</v>
      </c>
      <c r="G838" s="305">
        <f t="shared" si="20"/>
        <v>72.688000000000002</v>
      </c>
      <c r="H838" s="230"/>
    </row>
    <row r="839" spans="1:8" ht="19.5" customHeight="1">
      <c r="A839" s="342"/>
      <c r="B839" s="232" t="s">
        <v>210</v>
      </c>
      <c r="C839" s="233"/>
      <c r="D839" s="350">
        <v>0.5</v>
      </c>
      <c r="E839" s="235" t="s">
        <v>90</v>
      </c>
      <c r="F839" s="355">
        <v>65</v>
      </c>
      <c r="G839" s="305">
        <f t="shared" si="20"/>
        <v>32.5</v>
      </c>
      <c r="H839" s="253"/>
    </row>
    <row r="840" spans="1:8" ht="19.5" customHeight="1">
      <c r="A840" s="342"/>
      <c r="B840" s="232" t="s">
        <v>92</v>
      </c>
      <c r="C840" s="233"/>
      <c r="D840" s="350">
        <v>0.11</v>
      </c>
      <c r="E840" s="235" t="s">
        <v>93</v>
      </c>
      <c r="F840" s="236">
        <v>287.5</v>
      </c>
      <c r="G840" s="305">
        <f t="shared" si="20"/>
        <v>31.625</v>
      </c>
      <c r="H840" s="253"/>
    </row>
    <row r="841" spans="1:8" ht="19.5" customHeight="1">
      <c r="A841" s="342"/>
      <c r="B841" s="232" t="s">
        <v>196</v>
      </c>
      <c r="C841" s="233"/>
      <c r="D841" s="234">
        <v>10</v>
      </c>
      <c r="E841" s="235" t="s">
        <v>96</v>
      </c>
      <c r="F841" s="240">
        <v>1.44E-2</v>
      </c>
      <c r="G841" s="305">
        <f>D841*F841</f>
        <v>0.14399999999999999</v>
      </c>
      <c r="H841" s="253"/>
    </row>
    <row r="842" spans="1:8" ht="19.5" customHeight="1">
      <c r="A842" s="342"/>
      <c r="B842" s="232" t="s">
        <v>397</v>
      </c>
      <c r="C842" s="233"/>
      <c r="D842" s="239">
        <v>1.5</v>
      </c>
      <c r="E842" s="235" t="s">
        <v>148</v>
      </c>
      <c r="F842" s="374">
        <v>20</v>
      </c>
      <c r="G842" s="305">
        <f t="shared" si="20"/>
        <v>30</v>
      </c>
      <c r="H842" s="253"/>
    </row>
    <row r="843" spans="1:8" ht="19.5" customHeight="1">
      <c r="A843" s="231"/>
      <c r="B843" s="232" t="s">
        <v>219</v>
      </c>
      <c r="C843" s="233"/>
      <c r="D843" s="239">
        <v>0.02</v>
      </c>
      <c r="E843" s="235" t="s">
        <v>90</v>
      </c>
      <c r="F843" s="236">
        <v>150</v>
      </c>
      <c r="G843" s="305">
        <f t="shared" si="20"/>
        <v>3</v>
      </c>
      <c r="H843" s="230"/>
    </row>
    <row r="844" spans="1:8" ht="19.5" customHeight="1">
      <c r="A844" s="241"/>
      <c r="B844" s="356"/>
      <c r="C844" s="397" t="s">
        <v>398</v>
      </c>
      <c r="D844" s="244">
        <v>1</v>
      </c>
      <c r="E844" s="245" t="s">
        <v>73</v>
      </c>
      <c r="F844" s="246" t="s">
        <v>98</v>
      </c>
      <c r="G844" s="302">
        <f>SUM(G836:G843)</f>
        <v>257.65600000000001</v>
      </c>
      <c r="H844" s="248" t="s">
        <v>99</v>
      </c>
    </row>
    <row r="845" spans="1:8" ht="19.5" customHeight="1">
      <c r="A845" s="249">
        <v>11.8</v>
      </c>
      <c r="B845" s="226" t="s">
        <v>399</v>
      </c>
      <c r="C845" s="232"/>
      <c r="D845" s="227"/>
      <c r="E845" s="227"/>
      <c r="F845" s="228"/>
      <c r="G845" s="229" t="s">
        <v>87</v>
      </c>
      <c r="H845" s="230"/>
    </row>
    <row r="846" spans="1:8" ht="19.5" customHeight="1">
      <c r="A846" s="231"/>
      <c r="B846" s="232" t="s">
        <v>400</v>
      </c>
      <c r="C846" s="233"/>
      <c r="D846" s="234">
        <v>105</v>
      </c>
      <c r="E846" s="235" t="s">
        <v>217</v>
      </c>
      <c r="F846" s="236">
        <v>1.5</v>
      </c>
      <c r="G846" s="305">
        <f t="shared" ref="G846:G851" si="21">D846*F846</f>
        <v>157.5</v>
      </c>
      <c r="H846" s="230"/>
    </row>
    <row r="847" spans="1:8" ht="19.5" customHeight="1">
      <c r="A847" s="231"/>
      <c r="B847" s="232" t="s">
        <v>145</v>
      </c>
      <c r="C847" s="233"/>
      <c r="D847" s="239">
        <v>21.51</v>
      </c>
      <c r="E847" s="235" t="s">
        <v>90</v>
      </c>
      <c r="F847" s="236">
        <v>2.08</v>
      </c>
      <c r="G847" s="305">
        <f t="shared" si="21"/>
        <v>44.740800000000007</v>
      </c>
      <c r="H847" s="283" t="s">
        <v>87</v>
      </c>
    </row>
    <row r="848" spans="1:8" ht="19.5" customHeight="1">
      <c r="A848" s="231"/>
      <c r="B848" s="232" t="s">
        <v>218</v>
      </c>
      <c r="C848" s="233"/>
      <c r="D848" s="350">
        <v>0.25</v>
      </c>
      <c r="E848" s="235" t="s">
        <v>90</v>
      </c>
      <c r="F848" s="236">
        <v>5.47</v>
      </c>
      <c r="G848" s="305">
        <f t="shared" si="21"/>
        <v>1.3674999999999999</v>
      </c>
      <c r="H848" s="230"/>
    </row>
    <row r="849" spans="1:8" ht="19.5" customHeight="1">
      <c r="A849" s="231"/>
      <c r="B849" s="232" t="s">
        <v>92</v>
      </c>
      <c r="C849" s="233"/>
      <c r="D849" s="350">
        <v>0.11</v>
      </c>
      <c r="E849" s="235" t="s">
        <v>93</v>
      </c>
      <c r="F849" s="236">
        <v>287.5</v>
      </c>
      <c r="G849" s="305">
        <f t="shared" si="21"/>
        <v>31.625</v>
      </c>
      <c r="H849" s="230"/>
    </row>
    <row r="850" spans="1:8" ht="19.5" customHeight="1">
      <c r="A850" s="231"/>
      <c r="B850" s="232" t="s">
        <v>196</v>
      </c>
      <c r="C850" s="233"/>
      <c r="D850" s="234">
        <v>10</v>
      </c>
      <c r="E850" s="235" t="s">
        <v>96</v>
      </c>
      <c r="F850" s="240">
        <v>1.44E-2</v>
      </c>
      <c r="G850" s="305">
        <f t="shared" si="21"/>
        <v>0.14399999999999999</v>
      </c>
      <c r="H850" s="230"/>
    </row>
    <row r="851" spans="1:8" ht="19.5" customHeight="1">
      <c r="A851" s="231"/>
      <c r="B851" s="232" t="s">
        <v>219</v>
      </c>
      <c r="C851" s="233"/>
      <c r="D851" s="239">
        <v>0.02</v>
      </c>
      <c r="E851" s="235" t="s">
        <v>90</v>
      </c>
      <c r="F851" s="236">
        <v>150</v>
      </c>
      <c r="G851" s="305">
        <f t="shared" si="21"/>
        <v>3</v>
      </c>
      <c r="H851" s="230"/>
    </row>
    <row r="852" spans="1:8" ht="19.5" customHeight="1">
      <c r="A852" s="357"/>
      <c r="B852" s="358"/>
      <c r="C852" s="359" t="s">
        <v>401</v>
      </c>
      <c r="D852" s="360">
        <v>1</v>
      </c>
      <c r="E852" s="361" t="s">
        <v>73</v>
      </c>
      <c r="F852" s="362" t="s">
        <v>98</v>
      </c>
      <c r="G852" s="363">
        <f>SUM(G846:G851)</f>
        <v>238.37730000000002</v>
      </c>
      <c r="H852" s="364" t="s">
        <v>99</v>
      </c>
    </row>
    <row r="853" spans="1:8" ht="19.5" customHeight="1">
      <c r="A853" s="249">
        <v>11.9</v>
      </c>
      <c r="B853" s="226" t="s">
        <v>402</v>
      </c>
      <c r="C853" s="232"/>
      <c r="D853" s="227"/>
      <c r="E853" s="227"/>
      <c r="F853" s="228"/>
      <c r="G853" s="229" t="s">
        <v>87</v>
      </c>
      <c r="H853" s="230"/>
    </row>
    <row r="854" spans="1:8" ht="19.5" customHeight="1">
      <c r="A854" s="231"/>
      <c r="B854" s="232" t="s">
        <v>403</v>
      </c>
      <c r="C854" s="233"/>
      <c r="D854" s="234">
        <v>105</v>
      </c>
      <c r="E854" s="235" t="s">
        <v>217</v>
      </c>
      <c r="F854" s="236">
        <v>1.8</v>
      </c>
      <c r="G854" s="305">
        <f t="shared" ref="G854:G859" si="22">D854*F854</f>
        <v>189</v>
      </c>
      <c r="H854" s="230"/>
    </row>
    <row r="855" spans="1:8" ht="19.5" customHeight="1">
      <c r="A855" s="231"/>
      <c r="B855" s="232" t="s">
        <v>145</v>
      </c>
      <c r="C855" s="233"/>
      <c r="D855" s="239">
        <v>21.51</v>
      </c>
      <c r="E855" s="235" t="s">
        <v>90</v>
      </c>
      <c r="F855" s="236">
        <v>2.08</v>
      </c>
      <c r="G855" s="305">
        <f t="shared" si="22"/>
        <v>44.740800000000007</v>
      </c>
      <c r="H855" s="283" t="s">
        <v>87</v>
      </c>
    </row>
    <row r="856" spans="1:8" ht="19.5" customHeight="1">
      <c r="A856" s="231"/>
      <c r="B856" s="232" t="s">
        <v>218</v>
      </c>
      <c r="C856" s="233"/>
      <c r="D856" s="350">
        <v>0.25</v>
      </c>
      <c r="E856" s="235" t="s">
        <v>90</v>
      </c>
      <c r="F856" s="236">
        <v>5.47</v>
      </c>
      <c r="G856" s="305">
        <f t="shared" si="22"/>
        <v>1.3674999999999999</v>
      </c>
      <c r="H856" s="230"/>
    </row>
    <row r="857" spans="1:8" ht="19.5" customHeight="1">
      <c r="A857" s="231"/>
      <c r="B857" s="232" t="s">
        <v>92</v>
      </c>
      <c r="C857" s="233"/>
      <c r="D857" s="350">
        <v>0.11</v>
      </c>
      <c r="E857" s="235" t="s">
        <v>93</v>
      </c>
      <c r="F857" s="236">
        <v>287.5</v>
      </c>
      <c r="G857" s="305">
        <f t="shared" si="22"/>
        <v>31.625</v>
      </c>
      <c r="H857" s="230"/>
    </row>
    <row r="858" spans="1:8" ht="19.5" customHeight="1">
      <c r="A858" s="231"/>
      <c r="B858" s="232" t="s">
        <v>196</v>
      </c>
      <c r="C858" s="233"/>
      <c r="D858" s="234">
        <v>10</v>
      </c>
      <c r="E858" s="235" t="s">
        <v>96</v>
      </c>
      <c r="F858" s="240">
        <v>1.44E-2</v>
      </c>
      <c r="G858" s="305">
        <f t="shared" si="22"/>
        <v>0.14399999999999999</v>
      </c>
      <c r="H858" s="230"/>
    </row>
    <row r="859" spans="1:8" ht="19.5" customHeight="1">
      <c r="A859" s="231"/>
      <c r="B859" s="232" t="s">
        <v>219</v>
      </c>
      <c r="C859" s="233"/>
      <c r="D859" s="239">
        <v>0.02</v>
      </c>
      <c r="E859" s="235" t="s">
        <v>90</v>
      </c>
      <c r="F859" s="236">
        <v>150</v>
      </c>
      <c r="G859" s="305">
        <f t="shared" si="22"/>
        <v>3</v>
      </c>
      <c r="H859" s="230"/>
    </row>
    <row r="860" spans="1:8" ht="19.5" customHeight="1" thickBot="1">
      <c r="A860" s="258"/>
      <c r="B860" s="259"/>
      <c r="C860" s="260" t="s">
        <v>404</v>
      </c>
      <c r="D860" s="261">
        <v>1</v>
      </c>
      <c r="E860" s="346" t="s">
        <v>73</v>
      </c>
      <c r="F860" s="312" t="s">
        <v>98</v>
      </c>
      <c r="G860" s="313">
        <f>SUM(G854:G859)</f>
        <v>269.87729999999999</v>
      </c>
      <c r="H860" s="348" t="s">
        <v>99</v>
      </c>
    </row>
    <row r="861" spans="1:8" ht="19.5" customHeight="1">
      <c r="A861" s="266"/>
      <c r="B861" s="266"/>
      <c r="C861" s="266"/>
      <c r="D861" s="267"/>
      <c r="E861" s="349"/>
      <c r="F861" s="318"/>
      <c r="G861" s="710" t="str">
        <f>$G$37</f>
        <v xml:space="preserve"> เมษายน 2549</v>
      </c>
      <c r="H861" s="710"/>
    </row>
    <row r="862" spans="1:8" ht="21.75">
      <c r="A862" s="712" t="s">
        <v>405</v>
      </c>
      <c r="B862" s="712"/>
      <c r="C862" s="712"/>
      <c r="D862" s="712"/>
      <c r="E862" s="712"/>
      <c r="F862" s="712"/>
      <c r="G862" s="712"/>
      <c r="H862" s="712"/>
    </row>
    <row r="863" spans="1:8" ht="35.25" customHeight="1" thickBot="1">
      <c r="A863" s="713" t="s">
        <v>107</v>
      </c>
      <c r="B863" s="713"/>
      <c r="C863" s="713"/>
      <c r="D863" s="713"/>
      <c r="E863" s="713"/>
      <c r="F863" s="713"/>
      <c r="G863" s="713"/>
      <c r="H863" s="713"/>
    </row>
    <row r="864" spans="1:8">
      <c r="A864" s="714" t="s">
        <v>3</v>
      </c>
      <c r="B864" s="716" t="s">
        <v>4</v>
      </c>
      <c r="C864" s="717"/>
      <c r="D864" s="720" t="s">
        <v>16</v>
      </c>
      <c r="E864" s="720" t="s">
        <v>17</v>
      </c>
      <c r="F864" s="213" t="s">
        <v>83</v>
      </c>
      <c r="G864" s="214" t="s">
        <v>84</v>
      </c>
      <c r="H864" s="722" t="s">
        <v>6</v>
      </c>
    </row>
    <row r="865" spans="1:8">
      <c r="A865" s="715"/>
      <c r="B865" s="718"/>
      <c r="C865" s="719"/>
      <c r="D865" s="721"/>
      <c r="E865" s="721"/>
      <c r="F865" s="215" t="s">
        <v>85</v>
      </c>
      <c r="G865" s="216" t="s">
        <v>85</v>
      </c>
      <c r="H865" s="723"/>
    </row>
    <row r="866" spans="1:8">
      <c r="A866" s="365">
        <v>11.1</v>
      </c>
      <c r="B866" s="226" t="s">
        <v>406</v>
      </c>
      <c r="C866" s="232"/>
      <c r="D866" s="227"/>
      <c r="E866" s="227"/>
      <c r="F866" s="228"/>
      <c r="G866" s="229" t="s">
        <v>87</v>
      </c>
      <c r="H866" s="230"/>
    </row>
    <row r="867" spans="1:8">
      <c r="A867" s="231"/>
      <c r="B867" s="232" t="s">
        <v>226</v>
      </c>
      <c r="C867" s="233"/>
      <c r="D867" s="234">
        <v>28</v>
      </c>
      <c r="E867" s="235" t="s">
        <v>217</v>
      </c>
      <c r="F867" s="236">
        <v>5</v>
      </c>
      <c r="G867" s="305">
        <f t="shared" ref="G867:G872" si="23">D867*F867</f>
        <v>140</v>
      </c>
      <c r="H867" s="230"/>
    </row>
    <row r="868" spans="1:8">
      <c r="A868" s="231"/>
      <c r="B868" s="232" t="s">
        <v>145</v>
      </c>
      <c r="C868" s="233"/>
      <c r="D868" s="239">
        <v>21.51</v>
      </c>
      <c r="E868" s="235" t="s">
        <v>90</v>
      </c>
      <c r="F868" s="236">
        <v>2.08</v>
      </c>
      <c r="G868" s="305">
        <f t="shared" si="23"/>
        <v>44.740800000000007</v>
      </c>
      <c r="H868" s="283" t="s">
        <v>87</v>
      </c>
    </row>
    <row r="869" spans="1:8">
      <c r="A869" s="231"/>
      <c r="B869" s="232" t="s">
        <v>218</v>
      </c>
      <c r="C869" s="233"/>
      <c r="D869" s="350">
        <v>0.25</v>
      </c>
      <c r="E869" s="235" t="s">
        <v>90</v>
      </c>
      <c r="F869" s="236">
        <v>5.47</v>
      </c>
      <c r="G869" s="305">
        <f t="shared" si="23"/>
        <v>1.3674999999999999</v>
      </c>
      <c r="H869" s="230"/>
    </row>
    <row r="870" spans="1:8">
      <c r="A870" s="231"/>
      <c r="B870" s="232" t="s">
        <v>92</v>
      </c>
      <c r="C870" s="233"/>
      <c r="D870" s="350">
        <v>0.11</v>
      </c>
      <c r="E870" s="235" t="s">
        <v>93</v>
      </c>
      <c r="F870" s="236">
        <v>287.5</v>
      </c>
      <c r="G870" s="305">
        <f t="shared" si="23"/>
        <v>31.625</v>
      </c>
      <c r="H870" s="230"/>
    </row>
    <row r="871" spans="1:8">
      <c r="A871" s="231"/>
      <c r="B871" s="232" t="s">
        <v>196</v>
      </c>
      <c r="C871" s="233"/>
      <c r="D871" s="234">
        <v>10</v>
      </c>
      <c r="E871" s="235" t="s">
        <v>96</v>
      </c>
      <c r="F871" s="240">
        <v>1.44E-2</v>
      </c>
      <c r="G871" s="305">
        <f t="shared" si="23"/>
        <v>0.14399999999999999</v>
      </c>
      <c r="H871" s="230"/>
    </row>
    <row r="872" spans="1:8">
      <c r="A872" s="231"/>
      <c r="B872" s="232" t="s">
        <v>219</v>
      </c>
      <c r="C872" s="233"/>
      <c r="D872" s="239">
        <v>0.02</v>
      </c>
      <c r="E872" s="235" t="s">
        <v>90</v>
      </c>
      <c r="F872" s="236">
        <v>150</v>
      </c>
      <c r="G872" s="305">
        <f t="shared" si="23"/>
        <v>3</v>
      </c>
      <c r="H872" s="230"/>
    </row>
    <row r="873" spans="1:8">
      <c r="A873" s="357"/>
      <c r="B873" s="358"/>
      <c r="C873" s="359" t="s">
        <v>407</v>
      </c>
      <c r="D873" s="360">
        <v>1</v>
      </c>
      <c r="E873" s="361" t="s">
        <v>73</v>
      </c>
      <c r="F873" s="362" t="s">
        <v>98</v>
      </c>
      <c r="G873" s="363">
        <f>SUM(G867:G872)</f>
        <v>220.87730000000002</v>
      </c>
      <c r="H873" s="364" t="s">
        <v>99</v>
      </c>
    </row>
    <row r="874" spans="1:8">
      <c r="A874" s="249">
        <v>11.11</v>
      </c>
      <c r="B874" s="226" t="s">
        <v>408</v>
      </c>
      <c r="C874" s="232"/>
      <c r="D874" s="227"/>
      <c r="E874" s="227"/>
      <c r="F874" s="228"/>
      <c r="G874" s="229" t="s">
        <v>87</v>
      </c>
      <c r="H874" s="230"/>
    </row>
    <row r="875" spans="1:8">
      <c r="A875" s="231"/>
      <c r="B875" s="232" t="s">
        <v>230</v>
      </c>
      <c r="C875" s="233"/>
      <c r="D875" s="234">
        <v>28</v>
      </c>
      <c r="E875" s="235" t="s">
        <v>217</v>
      </c>
      <c r="F875" s="236">
        <v>5.5</v>
      </c>
      <c r="G875" s="305">
        <f t="shared" ref="G875:G880" si="24">D875*F875</f>
        <v>154</v>
      </c>
      <c r="H875" s="230"/>
    </row>
    <row r="876" spans="1:8">
      <c r="A876" s="231"/>
      <c r="B876" s="232" t="s">
        <v>145</v>
      </c>
      <c r="C876" s="233"/>
      <c r="D876" s="239">
        <v>21.51</v>
      </c>
      <c r="E876" s="235" t="s">
        <v>90</v>
      </c>
      <c r="F876" s="236">
        <v>2.08</v>
      </c>
      <c r="G876" s="305">
        <f t="shared" si="24"/>
        <v>44.740800000000007</v>
      </c>
      <c r="H876" s="283" t="s">
        <v>87</v>
      </c>
    </row>
    <row r="877" spans="1:8">
      <c r="A877" s="231"/>
      <c r="B877" s="232" t="s">
        <v>218</v>
      </c>
      <c r="C877" s="233"/>
      <c r="D877" s="350">
        <v>0.25</v>
      </c>
      <c r="E877" s="235" t="s">
        <v>90</v>
      </c>
      <c r="F877" s="236">
        <v>5.47</v>
      </c>
      <c r="G877" s="305">
        <f t="shared" si="24"/>
        <v>1.3674999999999999</v>
      </c>
      <c r="H877" s="230"/>
    </row>
    <row r="878" spans="1:8">
      <c r="A878" s="231"/>
      <c r="B878" s="232" t="s">
        <v>92</v>
      </c>
      <c r="C878" s="233"/>
      <c r="D878" s="350">
        <v>0.11</v>
      </c>
      <c r="E878" s="235" t="s">
        <v>93</v>
      </c>
      <c r="F878" s="236">
        <v>287.5</v>
      </c>
      <c r="G878" s="305">
        <f t="shared" si="24"/>
        <v>31.625</v>
      </c>
      <c r="H878" s="230"/>
    </row>
    <row r="879" spans="1:8">
      <c r="A879" s="231"/>
      <c r="B879" s="232" t="s">
        <v>196</v>
      </c>
      <c r="C879" s="233"/>
      <c r="D879" s="234">
        <v>10</v>
      </c>
      <c r="E879" s="235" t="s">
        <v>96</v>
      </c>
      <c r="F879" s="240">
        <v>1.44E-2</v>
      </c>
      <c r="G879" s="305">
        <f t="shared" si="24"/>
        <v>0.14399999999999999</v>
      </c>
      <c r="H879" s="230"/>
    </row>
    <row r="880" spans="1:8">
      <c r="A880" s="231"/>
      <c r="B880" s="232" t="s">
        <v>219</v>
      </c>
      <c r="C880" s="233"/>
      <c r="D880" s="239">
        <v>0.02</v>
      </c>
      <c r="E880" s="235" t="s">
        <v>90</v>
      </c>
      <c r="F880" s="236">
        <v>150</v>
      </c>
      <c r="G880" s="305">
        <f t="shared" si="24"/>
        <v>3</v>
      </c>
      <c r="H880" s="230"/>
    </row>
    <row r="881" spans="1:8">
      <c r="A881" s="357"/>
      <c r="B881" s="358"/>
      <c r="C881" s="359" t="s">
        <v>409</v>
      </c>
      <c r="D881" s="360">
        <v>1</v>
      </c>
      <c r="E881" s="361" t="s">
        <v>73</v>
      </c>
      <c r="F881" s="362" t="s">
        <v>98</v>
      </c>
      <c r="G881" s="363">
        <f>SUM(G875:G880)</f>
        <v>234.87730000000002</v>
      </c>
      <c r="H881" s="364" t="s">
        <v>99</v>
      </c>
    </row>
    <row r="882" spans="1:8">
      <c r="A882" s="249">
        <v>11.12</v>
      </c>
      <c r="B882" s="226" t="s">
        <v>410</v>
      </c>
      <c r="C882" s="232"/>
      <c r="D882" s="227"/>
      <c r="E882" s="227"/>
      <c r="F882" s="228"/>
      <c r="G882" s="229" t="s">
        <v>87</v>
      </c>
      <c r="H882" s="230"/>
    </row>
    <row r="883" spans="1:8">
      <c r="A883" s="231"/>
      <c r="B883" s="232" t="s">
        <v>411</v>
      </c>
      <c r="C883" s="233"/>
      <c r="D883" s="234">
        <v>28</v>
      </c>
      <c r="E883" s="235" t="s">
        <v>217</v>
      </c>
      <c r="F883" s="236">
        <v>6.25</v>
      </c>
      <c r="G883" s="305">
        <f t="shared" ref="G883:G888" si="25">D883*F883</f>
        <v>175</v>
      </c>
      <c r="H883" s="230"/>
    </row>
    <row r="884" spans="1:8">
      <c r="A884" s="231"/>
      <c r="B884" s="232" t="s">
        <v>145</v>
      </c>
      <c r="C884" s="233"/>
      <c r="D884" s="239">
        <v>21.51</v>
      </c>
      <c r="E884" s="235" t="s">
        <v>90</v>
      </c>
      <c r="F884" s="236">
        <v>2.08</v>
      </c>
      <c r="G884" s="305">
        <f t="shared" si="25"/>
        <v>44.740800000000007</v>
      </c>
      <c r="H884" s="283" t="s">
        <v>87</v>
      </c>
    </row>
    <row r="885" spans="1:8">
      <c r="A885" s="231"/>
      <c r="B885" s="232" t="s">
        <v>218</v>
      </c>
      <c r="C885" s="233"/>
      <c r="D885" s="350">
        <v>0.25</v>
      </c>
      <c r="E885" s="235" t="s">
        <v>90</v>
      </c>
      <c r="F885" s="236">
        <v>5.47</v>
      </c>
      <c r="G885" s="305">
        <f t="shared" si="25"/>
        <v>1.3674999999999999</v>
      </c>
      <c r="H885" s="230"/>
    </row>
    <row r="886" spans="1:8">
      <c r="A886" s="231"/>
      <c r="B886" s="232" t="s">
        <v>92</v>
      </c>
      <c r="C886" s="233"/>
      <c r="D886" s="350">
        <v>0.11</v>
      </c>
      <c r="E886" s="235" t="s">
        <v>93</v>
      </c>
      <c r="F886" s="236">
        <v>287.5</v>
      </c>
      <c r="G886" s="305">
        <f t="shared" si="25"/>
        <v>31.625</v>
      </c>
      <c r="H886" s="230"/>
    </row>
    <row r="887" spans="1:8">
      <c r="A887" s="231"/>
      <c r="B887" s="232" t="s">
        <v>196</v>
      </c>
      <c r="C887" s="233"/>
      <c r="D887" s="234">
        <v>10</v>
      </c>
      <c r="E887" s="235" t="s">
        <v>96</v>
      </c>
      <c r="F887" s="240">
        <v>1.44E-2</v>
      </c>
      <c r="G887" s="305">
        <f t="shared" si="25"/>
        <v>0.14399999999999999</v>
      </c>
      <c r="H887" s="230"/>
    </row>
    <row r="888" spans="1:8">
      <c r="A888" s="231"/>
      <c r="B888" s="232" t="s">
        <v>219</v>
      </c>
      <c r="C888" s="233"/>
      <c r="D888" s="239">
        <v>0.02</v>
      </c>
      <c r="E888" s="235" t="s">
        <v>90</v>
      </c>
      <c r="F888" s="236">
        <v>150</v>
      </c>
      <c r="G888" s="305">
        <f t="shared" si="25"/>
        <v>3</v>
      </c>
      <c r="H888" s="230"/>
    </row>
    <row r="889" spans="1:8">
      <c r="A889" s="357"/>
      <c r="B889" s="358"/>
      <c r="C889" s="359" t="s">
        <v>412</v>
      </c>
      <c r="D889" s="360">
        <v>1</v>
      </c>
      <c r="E889" s="361" t="s">
        <v>73</v>
      </c>
      <c r="F889" s="362" t="s">
        <v>98</v>
      </c>
      <c r="G889" s="363">
        <f>SUM(G883:G888)</f>
        <v>255.87730000000002</v>
      </c>
      <c r="H889" s="364" t="s">
        <v>99</v>
      </c>
    </row>
    <row r="890" spans="1:8">
      <c r="A890" s="249">
        <v>11.13</v>
      </c>
      <c r="B890" s="226" t="s">
        <v>413</v>
      </c>
      <c r="C890" s="232"/>
      <c r="D890" s="227"/>
      <c r="E890" s="227"/>
      <c r="F890" s="228"/>
      <c r="G890" s="229" t="s">
        <v>87</v>
      </c>
      <c r="H890" s="230"/>
    </row>
    <row r="891" spans="1:8">
      <c r="A891" s="231"/>
      <c r="B891" s="232" t="s">
        <v>414</v>
      </c>
      <c r="C891" s="233"/>
      <c r="D891" s="234">
        <v>28</v>
      </c>
      <c r="E891" s="235" t="s">
        <v>217</v>
      </c>
      <c r="F891" s="236">
        <v>5.75</v>
      </c>
      <c r="G891" s="305">
        <f t="shared" ref="G891:G896" si="26">D891*F891</f>
        <v>161</v>
      </c>
      <c r="H891" s="230"/>
    </row>
    <row r="892" spans="1:8">
      <c r="A892" s="231"/>
      <c r="B892" s="232" t="s">
        <v>145</v>
      </c>
      <c r="C892" s="233"/>
      <c r="D892" s="239">
        <v>21.51</v>
      </c>
      <c r="E892" s="235" t="s">
        <v>90</v>
      </c>
      <c r="F892" s="236">
        <v>2.08</v>
      </c>
      <c r="G892" s="305">
        <f t="shared" si="26"/>
        <v>44.740800000000007</v>
      </c>
      <c r="H892" s="283" t="s">
        <v>87</v>
      </c>
    </row>
    <row r="893" spans="1:8">
      <c r="A893" s="231"/>
      <c r="B893" s="232" t="s">
        <v>218</v>
      </c>
      <c r="C893" s="233"/>
      <c r="D893" s="350">
        <v>0.25</v>
      </c>
      <c r="E893" s="235" t="s">
        <v>90</v>
      </c>
      <c r="F893" s="236">
        <v>5.47</v>
      </c>
      <c r="G893" s="305">
        <f t="shared" si="26"/>
        <v>1.3674999999999999</v>
      </c>
      <c r="H893" s="230"/>
    </row>
    <row r="894" spans="1:8">
      <c r="A894" s="231"/>
      <c r="B894" s="232" t="s">
        <v>92</v>
      </c>
      <c r="C894" s="233"/>
      <c r="D894" s="350">
        <v>0.11</v>
      </c>
      <c r="E894" s="235" t="s">
        <v>93</v>
      </c>
      <c r="F894" s="236">
        <v>287.5</v>
      </c>
      <c r="G894" s="305">
        <f t="shared" si="26"/>
        <v>31.625</v>
      </c>
      <c r="H894" s="230"/>
    </row>
    <row r="895" spans="1:8">
      <c r="A895" s="231"/>
      <c r="B895" s="232" t="s">
        <v>196</v>
      </c>
      <c r="C895" s="233"/>
      <c r="D895" s="234">
        <v>10</v>
      </c>
      <c r="E895" s="235" t="s">
        <v>96</v>
      </c>
      <c r="F895" s="240">
        <v>1.44E-2</v>
      </c>
      <c r="G895" s="305">
        <f t="shared" si="26"/>
        <v>0.14399999999999999</v>
      </c>
      <c r="H895" s="230"/>
    </row>
    <row r="896" spans="1:8">
      <c r="A896" s="231"/>
      <c r="B896" s="232" t="s">
        <v>219</v>
      </c>
      <c r="C896" s="233"/>
      <c r="D896" s="239">
        <v>0.02</v>
      </c>
      <c r="E896" s="235" t="s">
        <v>90</v>
      </c>
      <c r="F896" s="236">
        <v>150</v>
      </c>
      <c r="G896" s="305">
        <f t="shared" si="26"/>
        <v>3</v>
      </c>
      <c r="H896" s="230"/>
    </row>
    <row r="897" spans="1:8" ht="21.75" thickBot="1">
      <c r="A897" s="258"/>
      <c r="B897" s="259"/>
      <c r="C897" s="260" t="s">
        <v>415</v>
      </c>
      <c r="D897" s="261">
        <v>1</v>
      </c>
      <c r="E897" s="346" t="s">
        <v>73</v>
      </c>
      <c r="F897" s="312" t="s">
        <v>98</v>
      </c>
      <c r="G897" s="313">
        <f>SUM(G891:G896)</f>
        <v>241.87730000000002</v>
      </c>
      <c r="H897" s="348" t="s">
        <v>99</v>
      </c>
    </row>
    <row r="898" spans="1:8">
      <c r="A898" s="266"/>
      <c r="B898" s="266"/>
      <c r="C898" s="266"/>
      <c r="D898" s="267"/>
      <c r="E898" s="349"/>
      <c r="F898" s="318"/>
      <c r="G898" s="710" t="str">
        <f>$G$37</f>
        <v xml:space="preserve"> เมษายน 2549</v>
      </c>
      <c r="H898" s="710"/>
    </row>
    <row r="899" spans="1:8" ht="21.75">
      <c r="A899" s="712" t="s">
        <v>416</v>
      </c>
      <c r="B899" s="712"/>
      <c r="C899" s="712"/>
      <c r="D899" s="712"/>
      <c r="E899" s="712"/>
      <c r="F899" s="712"/>
      <c r="G899" s="712"/>
      <c r="H899" s="712"/>
    </row>
    <row r="900" spans="1:8" ht="35.25" customHeight="1" thickBot="1">
      <c r="A900" s="713" t="s">
        <v>107</v>
      </c>
      <c r="B900" s="713"/>
      <c r="C900" s="713"/>
      <c r="D900" s="713"/>
      <c r="E900" s="713"/>
      <c r="F900" s="713"/>
      <c r="G900" s="713"/>
      <c r="H900" s="713"/>
    </row>
    <row r="901" spans="1:8">
      <c r="A901" s="714" t="s">
        <v>3</v>
      </c>
      <c r="B901" s="716" t="s">
        <v>4</v>
      </c>
      <c r="C901" s="717"/>
      <c r="D901" s="720" t="s">
        <v>16</v>
      </c>
      <c r="E901" s="720" t="s">
        <v>17</v>
      </c>
      <c r="F901" s="213" t="s">
        <v>83</v>
      </c>
      <c r="G901" s="214" t="s">
        <v>84</v>
      </c>
      <c r="H901" s="722" t="s">
        <v>6</v>
      </c>
    </row>
    <row r="902" spans="1:8">
      <c r="A902" s="715"/>
      <c r="B902" s="718"/>
      <c r="C902" s="719"/>
      <c r="D902" s="721"/>
      <c r="E902" s="721"/>
      <c r="F902" s="215" t="s">
        <v>85</v>
      </c>
      <c r="G902" s="216" t="s">
        <v>85</v>
      </c>
      <c r="H902" s="723"/>
    </row>
    <row r="903" spans="1:8">
      <c r="A903" s="365">
        <v>11.14</v>
      </c>
      <c r="B903" s="226" t="s">
        <v>417</v>
      </c>
      <c r="C903" s="232"/>
      <c r="D903" s="227"/>
      <c r="E903" s="227"/>
      <c r="F903" s="228"/>
      <c r="G903" s="229" t="s">
        <v>87</v>
      </c>
      <c r="H903" s="230"/>
    </row>
    <row r="904" spans="1:8">
      <c r="A904" s="231"/>
      <c r="B904" s="232" t="s">
        <v>418</v>
      </c>
      <c r="C904" s="233"/>
      <c r="D904" s="234">
        <v>28</v>
      </c>
      <c r="E904" s="235" t="s">
        <v>217</v>
      </c>
      <c r="F904" s="236">
        <v>6.25</v>
      </c>
      <c r="G904" s="305">
        <f t="shared" ref="G904:G909" si="27">D904*F904</f>
        <v>175</v>
      </c>
      <c r="H904" s="230"/>
    </row>
    <row r="905" spans="1:8">
      <c r="A905" s="231"/>
      <c r="B905" s="232" t="s">
        <v>145</v>
      </c>
      <c r="C905" s="233"/>
      <c r="D905" s="239">
        <v>21.51</v>
      </c>
      <c r="E905" s="235" t="s">
        <v>90</v>
      </c>
      <c r="F905" s="236">
        <v>2.08</v>
      </c>
      <c r="G905" s="305">
        <f t="shared" si="27"/>
        <v>44.740800000000007</v>
      </c>
      <c r="H905" s="283" t="s">
        <v>87</v>
      </c>
    </row>
    <row r="906" spans="1:8">
      <c r="A906" s="231"/>
      <c r="B906" s="232" t="s">
        <v>218</v>
      </c>
      <c r="C906" s="233"/>
      <c r="D906" s="350">
        <v>0.25</v>
      </c>
      <c r="E906" s="235" t="s">
        <v>90</v>
      </c>
      <c r="F906" s="236">
        <v>5.47</v>
      </c>
      <c r="G906" s="305">
        <f t="shared" si="27"/>
        <v>1.3674999999999999</v>
      </c>
      <c r="H906" s="230"/>
    </row>
    <row r="907" spans="1:8">
      <c r="A907" s="231"/>
      <c r="B907" s="232" t="s">
        <v>92</v>
      </c>
      <c r="C907" s="233"/>
      <c r="D907" s="350">
        <v>0.11</v>
      </c>
      <c r="E907" s="235" t="s">
        <v>93</v>
      </c>
      <c r="F907" s="236">
        <v>287.5</v>
      </c>
      <c r="G907" s="305">
        <f t="shared" si="27"/>
        <v>31.625</v>
      </c>
      <c r="H907" s="230"/>
    </row>
    <row r="908" spans="1:8">
      <c r="A908" s="231"/>
      <c r="B908" s="232" t="s">
        <v>196</v>
      </c>
      <c r="C908" s="233"/>
      <c r="D908" s="234">
        <v>10</v>
      </c>
      <c r="E908" s="235" t="s">
        <v>96</v>
      </c>
      <c r="F908" s="240">
        <v>1.44E-2</v>
      </c>
      <c r="G908" s="305">
        <f t="shared" si="27"/>
        <v>0.14399999999999999</v>
      </c>
      <c r="H908" s="230"/>
    </row>
    <row r="909" spans="1:8">
      <c r="A909" s="231"/>
      <c r="B909" s="232" t="s">
        <v>219</v>
      </c>
      <c r="C909" s="233"/>
      <c r="D909" s="239">
        <v>0.02</v>
      </c>
      <c r="E909" s="235" t="s">
        <v>90</v>
      </c>
      <c r="F909" s="236">
        <v>150</v>
      </c>
      <c r="G909" s="305">
        <f t="shared" si="27"/>
        <v>3</v>
      </c>
      <c r="H909" s="230"/>
    </row>
    <row r="910" spans="1:8">
      <c r="A910" s="231"/>
      <c r="B910" s="254"/>
      <c r="C910" s="232" t="s">
        <v>419</v>
      </c>
      <c r="D910" s="234">
        <v>1</v>
      </c>
      <c r="E910" s="235" t="s">
        <v>73</v>
      </c>
      <c r="F910" s="255" t="s">
        <v>98</v>
      </c>
      <c r="G910" s="352">
        <f>SUM(G904:G909)</f>
        <v>255.87730000000002</v>
      </c>
      <c r="H910" s="257" t="s">
        <v>99</v>
      </c>
    </row>
    <row r="911" spans="1:8">
      <c r="A911" s="249">
        <v>11.15</v>
      </c>
      <c r="B911" s="226" t="s">
        <v>420</v>
      </c>
      <c r="C911" s="232"/>
      <c r="D911" s="227"/>
      <c r="E911" s="227"/>
      <c r="F911" s="228"/>
      <c r="G911" s="229" t="s">
        <v>87</v>
      </c>
      <c r="H911" s="230"/>
    </row>
    <row r="912" spans="1:8">
      <c r="A912" s="231"/>
      <c r="B912" s="232" t="s">
        <v>421</v>
      </c>
      <c r="C912" s="233"/>
      <c r="D912" s="234">
        <v>14</v>
      </c>
      <c r="E912" s="235" t="s">
        <v>217</v>
      </c>
      <c r="F912" s="236">
        <v>11.5</v>
      </c>
      <c r="G912" s="305">
        <f t="shared" ref="G912:G917" si="28">D912*F912</f>
        <v>161</v>
      </c>
      <c r="H912" s="230"/>
    </row>
    <row r="913" spans="1:8">
      <c r="A913" s="231"/>
      <c r="B913" s="232" t="s">
        <v>145</v>
      </c>
      <c r="C913" s="233"/>
      <c r="D913" s="239">
        <v>21.51</v>
      </c>
      <c r="E913" s="235" t="s">
        <v>90</v>
      </c>
      <c r="F913" s="236">
        <v>2.08</v>
      </c>
      <c r="G913" s="305">
        <f t="shared" si="28"/>
        <v>44.740800000000007</v>
      </c>
      <c r="H913" s="283" t="s">
        <v>87</v>
      </c>
    </row>
    <row r="914" spans="1:8">
      <c r="A914" s="231"/>
      <c r="B914" s="232" t="s">
        <v>218</v>
      </c>
      <c r="C914" s="233"/>
      <c r="D914" s="350">
        <v>0.25</v>
      </c>
      <c r="E914" s="235" t="s">
        <v>90</v>
      </c>
      <c r="F914" s="236">
        <v>5.47</v>
      </c>
      <c r="G914" s="305">
        <f t="shared" si="28"/>
        <v>1.3674999999999999</v>
      </c>
      <c r="H914" s="230"/>
    </row>
    <row r="915" spans="1:8">
      <c r="A915" s="231"/>
      <c r="B915" s="232" t="s">
        <v>92</v>
      </c>
      <c r="C915" s="233"/>
      <c r="D915" s="350">
        <v>0.11</v>
      </c>
      <c r="E915" s="235" t="s">
        <v>93</v>
      </c>
      <c r="F915" s="236">
        <v>287.5</v>
      </c>
      <c r="G915" s="305">
        <f t="shared" si="28"/>
        <v>31.625</v>
      </c>
      <c r="H915" s="230"/>
    </row>
    <row r="916" spans="1:8">
      <c r="A916" s="231"/>
      <c r="B916" s="232" t="s">
        <v>196</v>
      </c>
      <c r="C916" s="233"/>
      <c r="D916" s="234">
        <v>10</v>
      </c>
      <c r="E916" s="235" t="s">
        <v>96</v>
      </c>
      <c r="F916" s="240">
        <v>1.44E-2</v>
      </c>
      <c r="G916" s="305">
        <f t="shared" si="28"/>
        <v>0.14399999999999999</v>
      </c>
      <c r="H916" s="230"/>
    </row>
    <row r="917" spans="1:8">
      <c r="A917" s="231"/>
      <c r="B917" s="232" t="s">
        <v>219</v>
      </c>
      <c r="C917" s="233"/>
      <c r="D917" s="239">
        <v>0.02</v>
      </c>
      <c r="E917" s="235" t="s">
        <v>90</v>
      </c>
      <c r="F917" s="236">
        <v>150</v>
      </c>
      <c r="G917" s="305">
        <f t="shared" si="28"/>
        <v>3</v>
      </c>
      <c r="H917" s="230"/>
    </row>
    <row r="918" spans="1:8">
      <c r="A918" s="241"/>
      <c r="B918" s="242"/>
      <c r="C918" s="243" t="s">
        <v>422</v>
      </c>
      <c r="D918" s="244">
        <v>1</v>
      </c>
      <c r="E918" s="245" t="s">
        <v>73</v>
      </c>
      <c r="F918" s="246" t="s">
        <v>98</v>
      </c>
      <c r="G918" s="302">
        <f>SUM(G912:G917)</f>
        <v>241.87730000000002</v>
      </c>
      <c r="H918" s="248" t="s">
        <v>99</v>
      </c>
    </row>
    <row r="919" spans="1:8">
      <c r="A919" s="365">
        <v>11.16</v>
      </c>
      <c r="B919" s="226" t="s">
        <v>423</v>
      </c>
      <c r="C919" s="232"/>
      <c r="D919" s="227"/>
      <c r="E919" s="227"/>
      <c r="F919" s="228"/>
      <c r="G919" s="229" t="s">
        <v>87</v>
      </c>
      <c r="H919" s="230"/>
    </row>
    <row r="920" spans="1:8">
      <c r="A920" s="231"/>
      <c r="B920" s="232" t="s">
        <v>424</v>
      </c>
      <c r="C920" s="233"/>
      <c r="D920" s="234">
        <v>14</v>
      </c>
      <c r="E920" s="235" t="s">
        <v>217</v>
      </c>
      <c r="F920" s="236">
        <v>12</v>
      </c>
      <c r="G920" s="305">
        <f t="shared" ref="G920:G925" si="29">D920*F920</f>
        <v>168</v>
      </c>
      <c r="H920" s="230"/>
    </row>
    <row r="921" spans="1:8">
      <c r="A921" s="231"/>
      <c r="B921" s="232" t="s">
        <v>145</v>
      </c>
      <c r="C921" s="233"/>
      <c r="D921" s="239">
        <v>21.51</v>
      </c>
      <c r="E921" s="235" t="s">
        <v>90</v>
      </c>
      <c r="F921" s="236">
        <v>2.08</v>
      </c>
      <c r="G921" s="305">
        <f t="shared" si="29"/>
        <v>44.740800000000007</v>
      </c>
      <c r="H921" s="283" t="s">
        <v>87</v>
      </c>
    </row>
    <row r="922" spans="1:8">
      <c r="A922" s="231"/>
      <c r="B922" s="232" t="s">
        <v>218</v>
      </c>
      <c r="C922" s="233"/>
      <c r="D922" s="350">
        <v>0.25</v>
      </c>
      <c r="E922" s="235" t="s">
        <v>90</v>
      </c>
      <c r="F922" s="236">
        <v>5.47</v>
      </c>
      <c r="G922" s="305">
        <f t="shared" si="29"/>
        <v>1.3674999999999999</v>
      </c>
      <c r="H922" s="230"/>
    </row>
    <row r="923" spans="1:8">
      <c r="A923" s="231"/>
      <c r="B923" s="232" t="s">
        <v>92</v>
      </c>
      <c r="C923" s="233"/>
      <c r="D923" s="350">
        <v>0.11</v>
      </c>
      <c r="E923" s="235" t="s">
        <v>93</v>
      </c>
      <c r="F923" s="236">
        <v>287.5</v>
      </c>
      <c r="G923" s="305">
        <f t="shared" si="29"/>
        <v>31.625</v>
      </c>
      <c r="H923" s="230"/>
    </row>
    <row r="924" spans="1:8">
      <c r="A924" s="231"/>
      <c r="B924" s="232" t="s">
        <v>196</v>
      </c>
      <c r="C924" s="233"/>
      <c r="D924" s="234">
        <v>10</v>
      </c>
      <c r="E924" s="235" t="s">
        <v>96</v>
      </c>
      <c r="F924" s="240">
        <v>1.44E-2</v>
      </c>
      <c r="G924" s="305">
        <f t="shared" si="29"/>
        <v>0.14399999999999999</v>
      </c>
      <c r="H924" s="230"/>
    </row>
    <row r="925" spans="1:8">
      <c r="A925" s="231"/>
      <c r="B925" s="232" t="s">
        <v>219</v>
      </c>
      <c r="C925" s="233"/>
      <c r="D925" s="239">
        <v>0.02</v>
      </c>
      <c r="E925" s="235" t="s">
        <v>90</v>
      </c>
      <c r="F925" s="236">
        <v>150</v>
      </c>
      <c r="G925" s="305">
        <f t="shared" si="29"/>
        <v>3</v>
      </c>
      <c r="H925" s="230"/>
    </row>
    <row r="926" spans="1:8">
      <c r="A926" s="241"/>
      <c r="B926" s="242"/>
      <c r="C926" s="243" t="s">
        <v>425</v>
      </c>
      <c r="D926" s="244">
        <v>1</v>
      </c>
      <c r="E926" s="245" t="s">
        <v>73</v>
      </c>
      <c r="F926" s="246" t="s">
        <v>98</v>
      </c>
      <c r="G926" s="302">
        <f>SUM(G920:G925)</f>
        <v>248.87730000000002</v>
      </c>
      <c r="H926" s="248" t="s">
        <v>99</v>
      </c>
    </row>
    <row r="927" spans="1:8">
      <c r="A927" s="365">
        <v>11.17</v>
      </c>
      <c r="B927" s="226" t="s">
        <v>426</v>
      </c>
      <c r="C927" s="232"/>
      <c r="D927" s="227"/>
      <c r="E927" s="227"/>
      <c r="F927" s="228"/>
      <c r="G927" s="229" t="s">
        <v>87</v>
      </c>
      <c r="H927" s="230"/>
    </row>
    <row r="928" spans="1:8">
      <c r="A928" s="231"/>
      <c r="B928" s="232" t="s">
        <v>263</v>
      </c>
      <c r="C928" s="233"/>
      <c r="D928" s="234">
        <v>14</v>
      </c>
      <c r="E928" s="235" t="s">
        <v>217</v>
      </c>
      <c r="F928" s="236">
        <v>28.04</v>
      </c>
      <c r="G928" s="305">
        <f t="shared" ref="G928:G933" si="30">D928*F928</f>
        <v>392.56</v>
      </c>
      <c r="H928" s="230"/>
    </row>
    <row r="929" spans="1:8">
      <c r="A929" s="231"/>
      <c r="B929" s="232" t="s">
        <v>145</v>
      </c>
      <c r="C929" s="233"/>
      <c r="D929" s="239">
        <v>21.51</v>
      </c>
      <c r="E929" s="235" t="s">
        <v>90</v>
      </c>
      <c r="F929" s="236">
        <v>2.08</v>
      </c>
      <c r="G929" s="305">
        <f t="shared" si="30"/>
        <v>44.740800000000007</v>
      </c>
      <c r="H929" s="283" t="s">
        <v>87</v>
      </c>
    </row>
    <row r="930" spans="1:8">
      <c r="A930" s="231"/>
      <c r="B930" s="232" t="s">
        <v>260</v>
      </c>
      <c r="C930" s="233"/>
      <c r="D930" s="350">
        <v>0.25</v>
      </c>
      <c r="E930" s="235" t="s">
        <v>90</v>
      </c>
      <c r="F930" s="236">
        <v>27.14</v>
      </c>
      <c r="G930" s="305">
        <f t="shared" si="30"/>
        <v>6.7850000000000001</v>
      </c>
      <c r="H930" s="230"/>
    </row>
    <row r="931" spans="1:8">
      <c r="A931" s="231"/>
      <c r="B931" s="232" t="s">
        <v>92</v>
      </c>
      <c r="C931" s="233"/>
      <c r="D931" s="350">
        <v>0.11</v>
      </c>
      <c r="E931" s="235" t="s">
        <v>93</v>
      </c>
      <c r="F931" s="236">
        <v>287.5</v>
      </c>
      <c r="G931" s="305">
        <f t="shared" si="30"/>
        <v>31.625</v>
      </c>
      <c r="H931" s="230"/>
    </row>
    <row r="932" spans="1:8">
      <c r="A932" s="231"/>
      <c r="B932" s="232" t="s">
        <v>196</v>
      </c>
      <c r="C932" s="233"/>
      <c r="D932" s="234">
        <v>10</v>
      </c>
      <c r="E932" s="235" t="s">
        <v>96</v>
      </c>
      <c r="F932" s="240">
        <v>1.44E-2</v>
      </c>
      <c r="G932" s="305">
        <f t="shared" si="30"/>
        <v>0.14399999999999999</v>
      </c>
      <c r="H932" s="230"/>
    </row>
    <row r="933" spans="1:8">
      <c r="A933" s="231"/>
      <c r="B933" s="232" t="s">
        <v>219</v>
      </c>
      <c r="C933" s="233"/>
      <c r="D933" s="239">
        <v>0.02</v>
      </c>
      <c r="E933" s="235" t="s">
        <v>90</v>
      </c>
      <c r="F933" s="236">
        <v>150</v>
      </c>
      <c r="G933" s="305">
        <f t="shared" si="30"/>
        <v>3</v>
      </c>
      <c r="H933" s="230"/>
    </row>
    <row r="934" spans="1:8" ht="21.75" thickBot="1">
      <c r="A934" s="258"/>
      <c r="B934" s="259"/>
      <c r="C934" s="260" t="s">
        <v>427</v>
      </c>
      <c r="D934" s="261">
        <v>1</v>
      </c>
      <c r="E934" s="346" t="s">
        <v>73</v>
      </c>
      <c r="F934" s="312" t="s">
        <v>98</v>
      </c>
      <c r="G934" s="313">
        <f>SUM(G928:G933)</f>
        <v>478.85480000000001</v>
      </c>
      <c r="H934" s="348" t="s">
        <v>99</v>
      </c>
    </row>
    <row r="935" spans="1:8">
      <c r="A935" s="266"/>
      <c r="B935" s="266"/>
      <c r="C935" s="266"/>
      <c r="D935" s="267"/>
      <c r="E935" s="349"/>
      <c r="F935" s="318"/>
      <c r="G935" s="710" t="str">
        <f>$G$37</f>
        <v xml:space="preserve"> เมษายน 2549</v>
      </c>
      <c r="H935" s="710"/>
    </row>
    <row r="936" spans="1:8" ht="21.75">
      <c r="A936" s="712" t="s">
        <v>428</v>
      </c>
      <c r="B936" s="712"/>
      <c r="C936" s="712"/>
      <c r="D936" s="712"/>
      <c r="E936" s="712"/>
      <c r="F936" s="712"/>
      <c r="G936" s="712"/>
      <c r="H936" s="712"/>
    </row>
    <row r="937" spans="1:8" ht="38.25" customHeight="1" thickBot="1">
      <c r="A937" s="713" t="s">
        <v>107</v>
      </c>
      <c r="B937" s="713"/>
      <c r="C937" s="713"/>
      <c r="D937" s="713"/>
      <c r="E937" s="713"/>
      <c r="F937" s="713"/>
      <c r="G937" s="713"/>
      <c r="H937" s="713"/>
    </row>
    <row r="938" spans="1:8">
      <c r="A938" s="714" t="s">
        <v>3</v>
      </c>
      <c r="B938" s="716" t="s">
        <v>4</v>
      </c>
      <c r="C938" s="717"/>
      <c r="D938" s="720" t="s">
        <v>16</v>
      </c>
      <c r="E938" s="720" t="s">
        <v>17</v>
      </c>
      <c r="F938" s="213" t="s">
        <v>83</v>
      </c>
      <c r="G938" s="214" t="s">
        <v>84</v>
      </c>
      <c r="H938" s="722" t="s">
        <v>6</v>
      </c>
    </row>
    <row r="939" spans="1:8">
      <c r="A939" s="715"/>
      <c r="B939" s="718"/>
      <c r="C939" s="719"/>
      <c r="D939" s="721"/>
      <c r="E939" s="721"/>
      <c r="F939" s="215" t="s">
        <v>85</v>
      </c>
      <c r="G939" s="216" t="s">
        <v>85</v>
      </c>
      <c r="H939" s="723"/>
    </row>
    <row r="940" spans="1:8">
      <c r="A940" s="365">
        <v>11.18</v>
      </c>
      <c r="B940" s="226" t="s">
        <v>429</v>
      </c>
      <c r="C940" s="232"/>
      <c r="D940" s="227"/>
      <c r="E940" s="227"/>
      <c r="F940" s="228"/>
      <c r="G940" s="229" t="s">
        <v>87</v>
      </c>
      <c r="H940" s="230"/>
    </row>
    <row r="941" spans="1:8">
      <c r="A941" s="231"/>
      <c r="B941" s="232" t="s">
        <v>430</v>
      </c>
      <c r="C941" s="233"/>
      <c r="D941" s="239">
        <v>1.06</v>
      </c>
      <c r="E941" s="235" t="s">
        <v>73</v>
      </c>
      <c r="F941" s="236" t="e">
        <v>#REF!</v>
      </c>
      <c r="G941" s="305">
        <v>1102.4000000000001</v>
      </c>
      <c r="H941" s="284" t="s">
        <v>255</v>
      </c>
    </row>
    <row r="942" spans="1:8">
      <c r="A942" s="231"/>
      <c r="B942" s="232" t="s">
        <v>145</v>
      </c>
      <c r="C942" s="233"/>
      <c r="D942" s="239">
        <v>21.51</v>
      </c>
      <c r="E942" s="235" t="s">
        <v>90</v>
      </c>
      <c r="F942" s="236">
        <v>2.08</v>
      </c>
      <c r="G942" s="305">
        <f>D942*F942</f>
        <v>44.740800000000007</v>
      </c>
      <c r="H942" s="284" t="s">
        <v>87</v>
      </c>
    </row>
    <row r="943" spans="1:8">
      <c r="A943" s="231"/>
      <c r="B943" s="232" t="s">
        <v>260</v>
      </c>
      <c r="C943" s="233"/>
      <c r="D943" s="350">
        <v>0.25</v>
      </c>
      <c r="E943" s="235" t="s">
        <v>90</v>
      </c>
      <c r="F943" s="236">
        <v>27.14</v>
      </c>
      <c r="G943" s="305">
        <f>D943*F943</f>
        <v>6.7850000000000001</v>
      </c>
      <c r="H943" s="283" t="s">
        <v>87</v>
      </c>
    </row>
    <row r="944" spans="1:8">
      <c r="A944" s="231"/>
      <c r="B944" s="232" t="s">
        <v>92</v>
      </c>
      <c r="C944" s="233"/>
      <c r="D944" s="350">
        <v>0.11</v>
      </c>
      <c r="E944" s="235" t="s">
        <v>93</v>
      </c>
      <c r="F944" s="236">
        <v>287.5</v>
      </c>
      <c r="G944" s="305">
        <f>D944*F944</f>
        <v>31.625</v>
      </c>
      <c r="H944" s="230"/>
    </row>
    <row r="945" spans="1:8">
      <c r="A945" s="231"/>
      <c r="B945" s="232" t="s">
        <v>196</v>
      </c>
      <c r="C945" s="233"/>
      <c r="D945" s="234">
        <v>10</v>
      </c>
      <c r="E945" s="235" t="s">
        <v>96</v>
      </c>
      <c r="F945" s="240">
        <v>1.44E-2</v>
      </c>
      <c r="G945" s="305">
        <f>D945*F945</f>
        <v>0.14399999999999999</v>
      </c>
      <c r="H945" s="230"/>
    </row>
    <row r="946" spans="1:8">
      <c r="A946" s="231"/>
      <c r="B946" s="232" t="s">
        <v>219</v>
      </c>
      <c r="C946" s="233"/>
      <c r="D946" s="239">
        <v>0.02</v>
      </c>
      <c r="E946" s="235" t="s">
        <v>90</v>
      </c>
      <c r="F946" s="236">
        <v>150</v>
      </c>
      <c r="G946" s="305">
        <f>D946*F946</f>
        <v>3</v>
      </c>
      <c r="H946" s="230"/>
    </row>
    <row r="947" spans="1:8">
      <c r="A947" s="241"/>
      <c r="B947" s="242"/>
      <c r="C947" s="243" t="s">
        <v>431</v>
      </c>
      <c r="D947" s="244">
        <v>1</v>
      </c>
      <c r="E947" s="245" t="s">
        <v>73</v>
      </c>
      <c r="F947" s="246" t="s">
        <v>98</v>
      </c>
      <c r="G947" s="302">
        <f>SUM(G941:G946)</f>
        <v>1188.6948000000002</v>
      </c>
      <c r="H947" s="248" t="s">
        <v>99</v>
      </c>
    </row>
    <row r="948" spans="1:8">
      <c r="A948" s="365">
        <v>11.19</v>
      </c>
      <c r="B948" s="226" t="s">
        <v>432</v>
      </c>
      <c r="C948" s="232"/>
      <c r="D948" s="227"/>
      <c r="E948" s="227"/>
      <c r="F948" s="228"/>
      <c r="G948" s="229" t="s">
        <v>87</v>
      </c>
      <c r="H948" s="230"/>
    </row>
    <row r="949" spans="1:8">
      <c r="A949" s="231"/>
      <c r="B949" s="232" t="s">
        <v>433</v>
      </c>
      <c r="C949" s="233"/>
      <c r="D949" s="239">
        <v>1.06</v>
      </c>
      <c r="E949" s="235" t="s">
        <v>73</v>
      </c>
      <c r="F949" s="236">
        <v>2500</v>
      </c>
      <c r="G949" s="305">
        <f t="shared" ref="G949:G954" si="31">D949*F949</f>
        <v>2650</v>
      </c>
      <c r="H949" s="284" t="s">
        <v>255</v>
      </c>
    </row>
    <row r="950" spans="1:8">
      <c r="A950" s="231"/>
      <c r="B950" s="232" t="s">
        <v>145</v>
      </c>
      <c r="C950" s="233"/>
      <c r="D950" s="239">
        <v>21.51</v>
      </c>
      <c r="E950" s="235" t="s">
        <v>90</v>
      </c>
      <c r="F950" s="236">
        <v>2.08</v>
      </c>
      <c r="G950" s="305">
        <f t="shared" si="31"/>
        <v>44.740800000000007</v>
      </c>
      <c r="H950" s="284" t="s">
        <v>87</v>
      </c>
    </row>
    <row r="951" spans="1:8">
      <c r="A951" s="231"/>
      <c r="B951" s="232" t="s">
        <v>260</v>
      </c>
      <c r="C951" s="233"/>
      <c r="D951" s="350">
        <v>0.25</v>
      </c>
      <c r="E951" s="235" t="s">
        <v>90</v>
      </c>
      <c r="F951" s="236">
        <v>27.14</v>
      </c>
      <c r="G951" s="305">
        <f t="shared" si="31"/>
        <v>6.7850000000000001</v>
      </c>
      <c r="H951" s="283" t="s">
        <v>87</v>
      </c>
    </row>
    <row r="952" spans="1:8">
      <c r="A952" s="231"/>
      <c r="B952" s="232" t="s">
        <v>92</v>
      </c>
      <c r="C952" s="233"/>
      <c r="D952" s="350">
        <v>0.11</v>
      </c>
      <c r="E952" s="235" t="s">
        <v>93</v>
      </c>
      <c r="F952" s="236">
        <v>287.5</v>
      </c>
      <c r="G952" s="305">
        <f t="shared" si="31"/>
        <v>31.625</v>
      </c>
      <c r="H952" s="230"/>
    </row>
    <row r="953" spans="1:8">
      <c r="A953" s="231"/>
      <c r="B953" s="232" t="s">
        <v>196</v>
      </c>
      <c r="C953" s="233"/>
      <c r="D953" s="234">
        <v>10</v>
      </c>
      <c r="E953" s="235" t="s">
        <v>96</v>
      </c>
      <c r="F953" s="240">
        <v>1.44E-2</v>
      </c>
      <c r="G953" s="305">
        <f t="shared" si="31"/>
        <v>0.14399999999999999</v>
      </c>
      <c r="H953" s="230"/>
    </row>
    <row r="954" spans="1:8">
      <c r="A954" s="231"/>
      <c r="B954" s="232" t="s">
        <v>219</v>
      </c>
      <c r="C954" s="233"/>
      <c r="D954" s="239">
        <v>0.02</v>
      </c>
      <c r="E954" s="235" t="s">
        <v>90</v>
      </c>
      <c r="F954" s="236">
        <v>150</v>
      </c>
      <c r="G954" s="305">
        <f t="shared" si="31"/>
        <v>3</v>
      </c>
      <c r="H954" s="230"/>
    </row>
    <row r="955" spans="1:8">
      <c r="A955" s="241"/>
      <c r="B955" s="242"/>
      <c r="C955" s="243" t="s">
        <v>434</v>
      </c>
      <c r="D955" s="244">
        <v>1</v>
      </c>
      <c r="E955" s="245" t="s">
        <v>73</v>
      </c>
      <c r="F955" s="246" t="s">
        <v>98</v>
      </c>
      <c r="G955" s="302">
        <f>SUM(G949:G954)</f>
        <v>2736.2947999999997</v>
      </c>
      <c r="H955" s="248" t="s">
        <v>99</v>
      </c>
    </row>
    <row r="956" spans="1:8">
      <c r="A956" s="365">
        <v>11.2</v>
      </c>
      <c r="B956" s="226" t="s">
        <v>435</v>
      </c>
      <c r="C956" s="232"/>
      <c r="D956" s="227"/>
      <c r="E956" s="227"/>
      <c r="F956" s="228"/>
      <c r="G956" s="229" t="s">
        <v>87</v>
      </c>
      <c r="H956" s="230"/>
    </row>
    <row r="957" spans="1:8">
      <c r="A957" s="231"/>
      <c r="B957" s="232" t="s">
        <v>436</v>
      </c>
      <c r="C957" s="233"/>
      <c r="D957" s="239">
        <v>1.05</v>
      </c>
      <c r="E957" s="235" t="s">
        <v>73</v>
      </c>
      <c r="F957" s="236">
        <v>99.96</v>
      </c>
      <c r="G957" s="305">
        <f t="shared" ref="G957:G962" si="32">D957*F957</f>
        <v>104.958</v>
      </c>
      <c r="H957" s="284" t="s">
        <v>437</v>
      </c>
    </row>
    <row r="958" spans="1:8">
      <c r="A958" s="231"/>
      <c r="B958" s="232" t="s">
        <v>145</v>
      </c>
      <c r="C958" s="233"/>
      <c r="D958" s="239">
        <v>21.51</v>
      </c>
      <c r="E958" s="235" t="s">
        <v>90</v>
      </c>
      <c r="F958" s="236">
        <v>2.08</v>
      </c>
      <c r="G958" s="305">
        <f t="shared" si="32"/>
        <v>44.740800000000007</v>
      </c>
      <c r="H958" s="284" t="s">
        <v>87</v>
      </c>
    </row>
    <row r="959" spans="1:8">
      <c r="A959" s="231"/>
      <c r="B959" s="232" t="s">
        <v>92</v>
      </c>
      <c r="C959" s="233"/>
      <c r="D959" s="350">
        <v>0.11</v>
      </c>
      <c r="E959" s="235" t="s">
        <v>93</v>
      </c>
      <c r="F959" s="236">
        <v>287.5</v>
      </c>
      <c r="G959" s="305">
        <f t="shared" si="32"/>
        <v>31.625</v>
      </c>
      <c r="H959" s="283" t="s">
        <v>87</v>
      </c>
    </row>
    <row r="960" spans="1:8">
      <c r="A960" s="231"/>
      <c r="B960" s="232" t="s">
        <v>196</v>
      </c>
      <c r="C960" s="233"/>
      <c r="D960" s="234">
        <v>6</v>
      </c>
      <c r="E960" s="235" t="s">
        <v>96</v>
      </c>
      <c r="F960" s="240">
        <v>1.44E-2</v>
      </c>
      <c r="G960" s="305">
        <f t="shared" si="32"/>
        <v>8.6400000000000005E-2</v>
      </c>
      <c r="H960" s="230"/>
    </row>
    <row r="961" spans="1:8">
      <c r="A961" s="231"/>
      <c r="B961" s="232" t="s">
        <v>438</v>
      </c>
      <c r="C961" s="233"/>
      <c r="D961" s="239">
        <v>0.1</v>
      </c>
      <c r="E961" s="235" t="s">
        <v>90</v>
      </c>
      <c r="F961" s="307">
        <v>28</v>
      </c>
      <c r="G961" s="305">
        <f t="shared" si="32"/>
        <v>2.8000000000000003</v>
      </c>
      <c r="H961" s="230"/>
    </row>
    <row r="962" spans="1:8">
      <c r="A962" s="231"/>
      <c r="B962" s="232" t="s">
        <v>219</v>
      </c>
      <c r="C962" s="233"/>
      <c r="D962" s="239">
        <v>0.02</v>
      </c>
      <c r="E962" s="235" t="s">
        <v>90</v>
      </c>
      <c r="F962" s="236">
        <v>150</v>
      </c>
      <c r="G962" s="305">
        <f t="shared" si="32"/>
        <v>3</v>
      </c>
      <c r="H962" s="230"/>
    </row>
    <row r="963" spans="1:8">
      <c r="A963" s="357"/>
      <c r="B963" s="358"/>
      <c r="C963" s="359" t="s">
        <v>439</v>
      </c>
      <c r="D963" s="360">
        <v>1</v>
      </c>
      <c r="E963" s="361" t="s">
        <v>73</v>
      </c>
      <c r="F963" s="362" t="s">
        <v>98</v>
      </c>
      <c r="G963" s="363">
        <f>SUM(G957:G962)</f>
        <v>187.21020000000001</v>
      </c>
      <c r="H963" s="364" t="s">
        <v>99</v>
      </c>
    </row>
    <row r="964" spans="1:8">
      <c r="A964" s="249">
        <v>11.21</v>
      </c>
      <c r="B964" s="226" t="s">
        <v>440</v>
      </c>
      <c r="C964" s="232"/>
      <c r="D964" s="227"/>
      <c r="E964" s="227"/>
      <c r="F964" s="228"/>
      <c r="G964" s="229" t="s">
        <v>87</v>
      </c>
      <c r="H964" s="230"/>
    </row>
    <row r="965" spans="1:8">
      <c r="A965" s="231"/>
      <c r="B965" s="232" t="s">
        <v>441</v>
      </c>
      <c r="C965" s="233"/>
      <c r="D965" s="239">
        <v>1.05</v>
      </c>
      <c r="E965" s="235" t="s">
        <v>73</v>
      </c>
      <c r="F965" s="236">
        <v>124.67</v>
      </c>
      <c r="G965" s="305">
        <f t="shared" ref="G965:G970" si="33">D965*F965</f>
        <v>130.90350000000001</v>
      </c>
      <c r="H965" s="284" t="s">
        <v>437</v>
      </c>
    </row>
    <row r="966" spans="1:8">
      <c r="A966" s="231"/>
      <c r="B966" s="232" t="s">
        <v>145</v>
      </c>
      <c r="C966" s="233"/>
      <c r="D966" s="239">
        <v>21.51</v>
      </c>
      <c r="E966" s="235" t="s">
        <v>90</v>
      </c>
      <c r="F966" s="236">
        <v>2.08</v>
      </c>
      <c r="G966" s="305">
        <f t="shared" si="33"/>
        <v>44.740800000000007</v>
      </c>
      <c r="H966" s="284" t="s">
        <v>87</v>
      </c>
    </row>
    <row r="967" spans="1:8">
      <c r="A967" s="231"/>
      <c r="B967" s="232" t="s">
        <v>92</v>
      </c>
      <c r="C967" s="233"/>
      <c r="D967" s="350">
        <v>0.11</v>
      </c>
      <c r="E967" s="235" t="s">
        <v>93</v>
      </c>
      <c r="F967" s="236">
        <v>287.5</v>
      </c>
      <c r="G967" s="305">
        <f t="shared" si="33"/>
        <v>31.625</v>
      </c>
      <c r="H967" s="283" t="s">
        <v>87</v>
      </c>
    </row>
    <row r="968" spans="1:8">
      <c r="A968" s="231"/>
      <c r="B968" s="232" t="s">
        <v>196</v>
      </c>
      <c r="C968" s="233"/>
      <c r="D968" s="234">
        <v>6</v>
      </c>
      <c r="E968" s="235" t="s">
        <v>96</v>
      </c>
      <c r="F968" s="240">
        <v>1.44E-2</v>
      </c>
      <c r="G968" s="305">
        <f t="shared" si="33"/>
        <v>8.6400000000000005E-2</v>
      </c>
      <c r="H968" s="230"/>
    </row>
    <row r="969" spans="1:8">
      <c r="A969" s="231"/>
      <c r="B969" s="232" t="s">
        <v>438</v>
      </c>
      <c r="C969" s="233"/>
      <c r="D969" s="239">
        <v>0.1</v>
      </c>
      <c r="E969" s="235" t="s">
        <v>90</v>
      </c>
      <c r="F969" s="307">
        <v>28</v>
      </c>
      <c r="G969" s="305">
        <f t="shared" si="33"/>
        <v>2.8000000000000003</v>
      </c>
      <c r="H969" s="230"/>
    </row>
    <row r="970" spans="1:8">
      <c r="A970" s="231"/>
      <c r="B970" s="232" t="s">
        <v>219</v>
      </c>
      <c r="C970" s="233"/>
      <c r="D970" s="239">
        <v>0.02</v>
      </c>
      <c r="E970" s="235" t="s">
        <v>90</v>
      </c>
      <c r="F970" s="236">
        <v>150</v>
      </c>
      <c r="G970" s="305">
        <f t="shared" si="33"/>
        <v>3</v>
      </c>
      <c r="H970" s="230"/>
    </row>
    <row r="971" spans="1:8" ht="21.75" thickBot="1">
      <c r="A971" s="258"/>
      <c r="B971" s="259"/>
      <c r="C971" s="260" t="s">
        <v>442</v>
      </c>
      <c r="D971" s="261">
        <v>1</v>
      </c>
      <c r="E971" s="346" t="s">
        <v>73</v>
      </c>
      <c r="F971" s="312" t="s">
        <v>98</v>
      </c>
      <c r="G971" s="313">
        <f>SUM(G965:G970)</f>
        <v>213.15570000000002</v>
      </c>
      <c r="H971" s="348" t="s">
        <v>99</v>
      </c>
    </row>
    <row r="972" spans="1:8">
      <c r="A972" s="266"/>
      <c r="B972" s="266"/>
      <c r="C972" s="266"/>
      <c r="D972" s="267"/>
      <c r="E972" s="349"/>
      <c r="F972" s="318"/>
      <c r="G972" s="710" t="str">
        <f>$G$37</f>
        <v xml:space="preserve"> เมษายน 2549</v>
      </c>
      <c r="H972" s="710"/>
    </row>
    <row r="973" spans="1:8" ht="21.75">
      <c r="A973" s="712" t="s">
        <v>443</v>
      </c>
      <c r="B973" s="712"/>
      <c r="C973" s="712"/>
      <c r="D973" s="712"/>
      <c r="E973" s="712"/>
      <c r="F973" s="712"/>
      <c r="G973" s="712"/>
      <c r="H973" s="712"/>
    </row>
    <row r="974" spans="1:8" ht="33.75" customHeight="1" thickBot="1">
      <c r="A974" s="713" t="s">
        <v>107</v>
      </c>
      <c r="B974" s="713"/>
      <c r="C974" s="713"/>
      <c r="D974" s="713"/>
      <c r="E974" s="713"/>
      <c r="F974" s="713"/>
      <c r="G974" s="713"/>
      <c r="H974" s="713"/>
    </row>
    <row r="975" spans="1:8">
      <c r="A975" s="714" t="s">
        <v>3</v>
      </c>
      <c r="B975" s="716" t="s">
        <v>4</v>
      </c>
      <c r="C975" s="717"/>
      <c r="D975" s="720" t="s">
        <v>16</v>
      </c>
      <c r="E975" s="720" t="s">
        <v>17</v>
      </c>
      <c r="F975" s="213" t="s">
        <v>83</v>
      </c>
      <c r="G975" s="214" t="s">
        <v>84</v>
      </c>
      <c r="H975" s="722" t="s">
        <v>6</v>
      </c>
    </row>
    <row r="976" spans="1:8">
      <c r="A976" s="715"/>
      <c r="B976" s="718"/>
      <c r="C976" s="719"/>
      <c r="D976" s="721"/>
      <c r="E976" s="721"/>
      <c r="F976" s="215" t="s">
        <v>85</v>
      </c>
      <c r="G976" s="216" t="s">
        <v>85</v>
      </c>
      <c r="H976" s="723"/>
    </row>
    <row r="977" spans="1:8" ht="20.45" customHeight="1">
      <c r="A977" s="249">
        <v>11.22</v>
      </c>
      <c r="B977" s="226" t="s">
        <v>444</v>
      </c>
      <c r="C977" s="232"/>
      <c r="D977" s="227"/>
      <c r="E977" s="227"/>
      <c r="F977" s="228"/>
      <c r="G977" s="229" t="s">
        <v>87</v>
      </c>
      <c r="H977" s="230"/>
    </row>
    <row r="978" spans="1:8" ht="20.45" customHeight="1">
      <c r="A978" s="231"/>
      <c r="B978" s="232" t="s">
        <v>445</v>
      </c>
      <c r="C978" s="233"/>
      <c r="D978" s="239">
        <v>1.05</v>
      </c>
      <c r="E978" s="235" t="s">
        <v>73</v>
      </c>
      <c r="F978" s="236">
        <v>155.84</v>
      </c>
      <c r="G978" s="305">
        <f t="shared" ref="G978:G983" si="34">D978*F978</f>
        <v>163.63200000000001</v>
      </c>
      <c r="H978" s="284" t="s">
        <v>437</v>
      </c>
    </row>
    <row r="979" spans="1:8" ht="20.45" customHeight="1">
      <c r="A979" s="231"/>
      <c r="B979" s="232" t="s">
        <v>145</v>
      </c>
      <c r="C979" s="233"/>
      <c r="D979" s="239">
        <v>21.51</v>
      </c>
      <c r="E979" s="235" t="s">
        <v>90</v>
      </c>
      <c r="F979" s="236">
        <v>2.08</v>
      </c>
      <c r="G979" s="305">
        <f t="shared" si="34"/>
        <v>44.740800000000007</v>
      </c>
      <c r="H979" s="284" t="s">
        <v>87</v>
      </c>
    </row>
    <row r="980" spans="1:8" ht="20.45" customHeight="1">
      <c r="A980" s="231"/>
      <c r="B980" s="232" t="s">
        <v>92</v>
      </c>
      <c r="C980" s="233"/>
      <c r="D980" s="350">
        <v>0.11</v>
      </c>
      <c r="E980" s="235" t="s">
        <v>93</v>
      </c>
      <c r="F980" s="236">
        <v>287.5</v>
      </c>
      <c r="G980" s="305">
        <f t="shared" si="34"/>
        <v>31.625</v>
      </c>
      <c r="H980" s="283" t="s">
        <v>87</v>
      </c>
    </row>
    <row r="981" spans="1:8" ht="20.45" customHeight="1">
      <c r="A981" s="231"/>
      <c r="B981" s="232" t="s">
        <v>196</v>
      </c>
      <c r="C981" s="233"/>
      <c r="D981" s="234">
        <v>6</v>
      </c>
      <c r="E981" s="235" t="s">
        <v>96</v>
      </c>
      <c r="F981" s="240">
        <v>1.44E-2</v>
      </c>
      <c r="G981" s="305">
        <f t="shared" si="34"/>
        <v>8.6400000000000005E-2</v>
      </c>
      <c r="H981" s="230"/>
    </row>
    <row r="982" spans="1:8" ht="20.45" customHeight="1">
      <c r="A982" s="231"/>
      <c r="B982" s="232" t="s">
        <v>438</v>
      </c>
      <c r="C982" s="233"/>
      <c r="D982" s="239">
        <v>0.1</v>
      </c>
      <c r="E982" s="235" t="s">
        <v>90</v>
      </c>
      <c r="F982" s="307">
        <v>28</v>
      </c>
      <c r="G982" s="305">
        <f t="shared" si="34"/>
        <v>2.8000000000000003</v>
      </c>
      <c r="H982" s="230"/>
    </row>
    <row r="983" spans="1:8" ht="20.45" customHeight="1">
      <c r="A983" s="231"/>
      <c r="B983" s="232" t="s">
        <v>219</v>
      </c>
      <c r="C983" s="233"/>
      <c r="D983" s="239">
        <v>0.02</v>
      </c>
      <c r="E983" s="235" t="s">
        <v>90</v>
      </c>
      <c r="F983" s="236">
        <v>150</v>
      </c>
      <c r="G983" s="305">
        <f t="shared" si="34"/>
        <v>3</v>
      </c>
      <c r="H983" s="230"/>
    </row>
    <row r="984" spans="1:8" ht="20.45" customHeight="1">
      <c r="A984" s="357"/>
      <c r="B984" s="358"/>
      <c r="C984" s="359" t="s">
        <v>446</v>
      </c>
      <c r="D984" s="360">
        <v>1</v>
      </c>
      <c r="E984" s="361" t="s">
        <v>73</v>
      </c>
      <c r="F984" s="362" t="s">
        <v>98</v>
      </c>
      <c r="G984" s="363">
        <f>SUM(G978:G983)</f>
        <v>245.88420000000002</v>
      </c>
      <c r="H984" s="364" t="s">
        <v>99</v>
      </c>
    </row>
    <row r="985" spans="1:8" ht="20.45" customHeight="1">
      <c r="A985" s="249">
        <v>11.23</v>
      </c>
      <c r="B985" s="226" t="s">
        <v>447</v>
      </c>
      <c r="C985" s="232"/>
      <c r="D985" s="227"/>
      <c r="E985" s="227"/>
      <c r="F985" s="228"/>
      <c r="G985" s="229" t="s">
        <v>87</v>
      </c>
      <c r="H985" s="230"/>
    </row>
    <row r="986" spans="1:8" ht="20.45" customHeight="1">
      <c r="A986" s="231"/>
      <c r="B986" s="232" t="s">
        <v>448</v>
      </c>
      <c r="C986" s="233"/>
      <c r="D986" s="239">
        <v>1.05</v>
      </c>
      <c r="E986" s="235" t="s">
        <v>73</v>
      </c>
      <c r="F986" s="236">
        <v>198.8</v>
      </c>
      <c r="G986" s="305">
        <f t="shared" ref="G986:G991" si="35">D986*F986</f>
        <v>208.74</v>
      </c>
      <c r="H986" s="284" t="s">
        <v>437</v>
      </c>
    </row>
    <row r="987" spans="1:8" ht="20.45" customHeight="1">
      <c r="A987" s="231"/>
      <c r="B987" s="232" t="s">
        <v>145</v>
      </c>
      <c r="C987" s="233"/>
      <c r="D987" s="239">
        <v>21.51</v>
      </c>
      <c r="E987" s="235" t="s">
        <v>90</v>
      </c>
      <c r="F987" s="236">
        <v>2.08</v>
      </c>
      <c r="G987" s="305">
        <f t="shared" si="35"/>
        <v>44.740800000000007</v>
      </c>
      <c r="H987" s="284" t="s">
        <v>87</v>
      </c>
    </row>
    <row r="988" spans="1:8" ht="20.45" customHeight="1">
      <c r="A988" s="231"/>
      <c r="B988" s="232" t="s">
        <v>92</v>
      </c>
      <c r="C988" s="233"/>
      <c r="D988" s="350">
        <v>0.11</v>
      </c>
      <c r="E988" s="235" t="s">
        <v>93</v>
      </c>
      <c r="F988" s="236">
        <v>287.5</v>
      </c>
      <c r="G988" s="305">
        <f t="shared" si="35"/>
        <v>31.625</v>
      </c>
      <c r="H988" s="283" t="s">
        <v>87</v>
      </c>
    </row>
    <row r="989" spans="1:8" ht="20.45" customHeight="1">
      <c r="A989" s="231"/>
      <c r="B989" s="232" t="s">
        <v>196</v>
      </c>
      <c r="C989" s="233"/>
      <c r="D989" s="234">
        <v>6</v>
      </c>
      <c r="E989" s="235" t="s">
        <v>96</v>
      </c>
      <c r="F989" s="240">
        <v>1.44E-2</v>
      </c>
      <c r="G989" s="305">
        <f t="shared" si="35"/>
        <v>8.6400000000000005E-2</v>
      </c>
      <c r="H989" s="230"/>
    </row>
    <row r="990" spans="1:8" ht="20.45" customHeight="1">
      <c r="A990" s="231"/>
      <c r="B990" s="232" t="s">
        <v>438</v>
      </c>
      <c r="C990" s="233"/>
      <c r="D990" s="239">
        <v>0.1</v>
      </c>
      <c r="E990" s="235" t="s">
        <v>90</v>
      </c>
      <c r="F990" s="307">
        <v>28</v>
      </c>
      <c r="G990" s="305">
        <f t="shared" si="35"/>
        <v>2.8000000000000003</v>
      </c>
      <c r="H990" s="230"/>
    </row>
    <row r="991" spans="1:8" ht="20.45" customHeight="1">
      <c r="A991" s="231"/>
      <c r="B991" s="232" t="s">
        <v>219</v>
      </c>
      <c r="C991" s="233"/>
      <c r="D991" s="239">
        <v>0.02</v>
      </c>
      <c r="E991" s="235" t="s">
        <v>90</v>
      </c>
      <c r="F991" s="236">
        <v>150</v>
      </c>
      <c r="G991" s="305">
        <f t="shared" si="35"/>
        <v>3</v>
      </c>
      <c r="H991" s="230"/>
    </row>
    <row r="992" spans="1:8" ht="20.45" customHeight="1">
      <c r="A992" s="357"/>
      <c r="B992" s="358"/>
      <c r="C992" s="359" t="s">
        <v>449</v>
      </c>
      <c r="D992" s="360">
        <v>1</v>
      </c>
      <c r="E992" s="361" t="s">
        <v>73</v>
      </c>
      <c r="F992" s="362" t="s">
        <v>98</v>
      </c>
      <c r="G992" s="363">
        <f>SUM(G986:G990)</f>
        <v>287.99220000000008</v>
      </c>
      <c r="H992" s="364" t="s">
        <v>99</v>
      </c>
    </row>
    <row r="993" spans="1:8" ht="20.45" customHeight="1">
      <c r="A993" s="365">
        <v>11.24</v>
      </c>
      <c r="B993" s="226" t="s">
        <v>450</v>
      </c>
      <c r="C993" s="232"/>
      <c r="D993" s="227"/>
      <c r="E993" s="227"/>
      <c r="F993" s="228"/>
      <c r="G993" s="229" t="s">
        <v>87</v>
      </c>
      <c r="H993" s="230"/>
    </row>
    <row r="994" spans="1:8" ht="20.45" customHeight="1">
      <c r="A994" s="231"/>
      <c r="B994" s="232" t="s">
        <v>451</v>
      </c>
      <c r="C994" s="233"/>
      <c r="D994" s="239">
        <v>1.05</v>
      </c>
      <c r="E994" s="235" t="s">
        <v>73</v>
      </c>
      <c r="F994" s="236">
        <v>250</v>
      </c>
      <c r="G994" s="305">
        <f t="shared" ref="G994:G999" si="36">D994*F994</f>
        <v>262.5</v>
      </c>
      <c r="H994" s="284" t="s">
        <v>437</v>
      </c>
    </row>
    <row r="995" spans="1:8" ht="20.45" customHeight="1">
      <c r="A995" s="231"/>
      <c r="B995" s="232" t="s">
        <v>145</v>
      </c>
      <c r="C995" s="233"/>
      <c r="D995" s="239">
        <v>21.51</v>
      </c>
      <c r="E995" s="235" t="s">
        <v>90</v>
      </c>
      <c r="F995" s="236">
        <v>2.08</v>
      </c>
      <c r="G995" s="305">
        <f t="shared" si="36"/>
        <v>44.740800000000007</v>
      </c>
      <c r="H995" s="284" t="s">
        <v>87</v>
      </c>
    </row>
    <row r="996" spans="1:8" ht="20.45" customHeight="1">
      <c r="A996" s="231"/>
      <c r="B996" s="232" t="s">
        <v>92</v>
      </c>
      <c r="C996" s="233"/>
      <c r="D996" s="350">
        <v>0.11</v>
      </c>
      <c r="E996" s="235" t="s">
        <v>93</v>
      </c>
      <c r="F996" s="236">
        <v>287.5</v>
      </c>
      <c r="G996" s="305">
        <f t="shared" si="36"/>
        <v>31.625</v>
      </c>
      <c r="H996" s="283" t="s">
        <v>87</v>
      </c>
    </row>
    <row r="997" spans="1:8" ht="20.45" customHeight="1">
      <c r="A997" s="231"/>
      <c r="B997" s="232" t="s">
        <v>196</v>
      </c>
      <c r="C997" s="233"/>
      <c r="D997" s="234">
        <v>6</v>
      </c>
      <c r="E997" s="235" t="s">
        <v>96</v>
      </c>
      <c r="F997" s="240">
        <v>1.44E-2</v>
      </c>
      <c r="G997" s="305">
        <f t="shared" si="36"/>
        <v>8.6400000000000005E-2</v>
      </c>
      <c r="H997" s="230"/>
    </row>
    <row r="998" spans="1:8" ht="20.45" customHeight="1">
      <c r="A998" s="231"/>
      <c r="B998" s="232" t="s">
        <v>438</v>
      </c>
      <c r="C998" s="233"/>
      <c r="D998" s="239">
        <v>0.1</v>
      </c>
      <c r="E998" s="235" t="s">
        <v>90</v>
      </c>
      <c r="F998" s="307">
        <v>28</v>
      </c>
      <c r="G998" s="305">
        <f t="shared" si="36"/>
        <v>2.8000000000000003</v>
      </c>
      <c r="H998" s="230"/>
    </row>
    <row r="999" spans="1:8" ht="20.45" customHeight="1">
      <c r="A999" s="231"/>
      <c r="B999" s="232" t="s">
        <v>219</v>
      </c>
      <c r="C999" s="233"/>
      <c r="D999" s="239">
        <v>0.02</v>
      </c>
      <c r="E999" s="235" t="s">
        <v>90</v>
      </c>
      <c r="F999" s="236">
        <v>150</v>
      </c>
      <c r="G999" s="305">
        <f t="shared" si="36"/>
        <v>3</v>
      </c>
      <c r="H999" s="230"/>
    </row>
    <row r="1000" spans="1:8" ht="20.45" customHeight="1">
      <c r="A1000" s="357"/>
      <c r="B1000" s="358"/>
      <c r="C1000" s="359" t="s">
        <v>452</v>
      </c>
      <c r="D1000" s="360">
        <v>1</v>
      </c>
      <c r="E1000" s="361" t="s">
        <v>73</v>
      </c>
      <c r="F1000" s="362" t="s">
        <v>98</v>
      </c>
      <c r="G1000" s="363">
        <f>SUM(G994:G999)</f>
        <v>344.75220000000007</v>
      </c>
      <c r="H1000" s="364" t="s">
        <v>99</v>
      </c>
    </row>
    <row r="1001" spans="1:8" ht="20.45" customHeight="1">
      <c r="A1001" s="365">
        <v>11.25</v>
      </c>
      <c r="B1001" s="226" t="s">
        <v>453</v>
      </c>
      <c r="C1001" s="232"/>
      <c r="D1001" s="227"/>
      <c r="E1001" s="227"/>
      <c r="F1001" s="228"/>
      <c r="G1001" s="229" t="s">
        <v>87</v>
      </c>
      <c r="H1001" s="230"/>
    </row>
    <row r="1002" spans="1:8" ht="20.45" customHeight="1">
      <c r="A1002" s="231"/>
      <c r="B1002" s="232" t="s">
        <v>454</v>
      </c>
      <c r="C1002" s="233"/>
      <c r="D1002" s="239">
        <v>1.05</v>
      </c>
      <c r="E1002" s="235" t="s">
        <v>73</v>
      </c>
      <c r="F1002" s="236">
        <v>320</v>
      </c>
      <c r="G1002" s="305">
        <f t="shared" ref="G1002:G1007" si="37">D1002*F1002</f>
        <v>336</v>
      </c>
      <c r="H1002" s="284" t="s">
        <v>437</v>
      </c>
    </row>
    <row r="1003" spans="1:8" ht="20.45" customHeight="1">
      <c r="A1003" s="231"/>
      <c r="B1003" s="232" t="s">
        <v>145</v>
      </c>
      <c r="C1003" s="233"/>
      <c r="D1003" s="239">
        <v>21.51</v>
      </c>
      <c r="E1003" s="235" t="s">
        <v>90</v>
      </c>
      <c r="F1003" s="236">
        <v>2.08</v>
      </c>
      <c r="G1003" s="305">
        <f t="shared" si="37"/>
        <v>44.740800000000007</v>
      </c>
      <c r="H1003" s="284" t="s">
        <v>87</v>
      </c>
    </row>
    <row r="1004" spans="1:8" ht="20.45" customHeight="1">
      <c r="A1004" s="231"/>
      <c r="B1004" s="232" t="s">
        <v>92</v>
      </c>
      <c r="C1004" s="233"/>
      <c r="D1004" s="350">
        <v>0.11</v>
      </c>
      <c r="E1004" s="235" t="s">
        <v>93</v>
      </c>
      <c r="F1004" s="236">
        <v>287.5</v>
      </c>
      <c r="G1004" s="305">
        <f t="shared" si="37"/>
        <v>31.625</v>
      </c>
      <c r="H1004" s="283" t="s">
        <v>87</v>
      </c>
    </row>
    <row r="1005" spans="1:8" ht="20.45" customHeight="1">
      <c r="A1005" s="231"/>
      <c r="B1005" s="232" t="s">
        <v>196</v>
      </c>
      <c r="C1005" s="233"/>
      <c r="D1005" s="234">
        <v>6</v>
      </c>
      <c r="E1005" s="235" t="s">
        <v>96</v>
      </c>
      <c r="F1005" s="240">
        <v>1.44E-2</v>
      </c>
      <c r="G1005" s="305">
        <f t="shared" si="37"/>
        <v>8.6400000000000005E-2</v>
      </c>
      <c r="H1005" s="230"/>
    </row>
    <row r="1006" spans="1:8" ht="20.45" customHeight="1">
      <c r="A1006" s="231"/>
      <c r="B1006" s="232" t="s">
        <v>438</v>
      </c>
      <c r="C1006" s="233"/>
      <c r="D1006" s="239">
        <v>0.1</v>
      </c>
      <c r="E1006" s="235" t="s">
        <v>90</v>
      </c>
      <c r="F1006" s="307">
        <v>28</v>
      </c>
      <c r="G1006" s="305">
        <f t="shared" si="37"/>
        <v>2.8000000000000003</v>
      </c>
      <c r="H1006" s="230"/>
    </row>
    <row r="1007" spans="1:8" ht="20.45" customHeight="1">
      <c r="A1007" s="231"/>
      <c r="B1007" s="232" t="s">
        <v>219</v>
      </c>
      <c r="C1007" s="233"/>
      <c r="D1007" s="239">
        <v>0.02</v>
      </c>
      <c r="E1007" s="235" t="s">
        <v>90</v>
      </c>
      <c r="F1007" s="236">
        <v>150</v>
      </c>
      <c r="G1007" s="305">
        <f t="shared" si="37"/>
        <v>3</v>
      </c>
      <c r="H1007" s="230"/>
    </row>
    <row r="1008" spans="1:8" ht="20.45" customHeight="1">
      <c r="A1008" s="231"/>
      <c r="B1008" s="254"/>
      <c r="C1008" s="232" t="s">
        <v>452</v>
      </c>
      <c r="D1008" s="234">
        <v>1</v>
      </c>
      <c r="E1008" s="235" t="s">
        <v>73</v>
      </c>
      <c r="F1008" s="255" t="s">
        <v>98</v>
      </c>
      <c r="G1008" s="352">
        <f>SUM(G1002:G1007)</f>
        <v>418.25220000000007</v>
      </c>
      <c r="H1008" s="257" t="s">
        <v>99</v>
      </c>
    </row>
    <row r="1009" spans="1:8" ht="20.45" customHeight="1" thickBot="1">
      <c r="A1009" s="258"/>
      <c r="B1009" s="259"/>
      <c r="C1009" s="260"/>
      <c r="D1009" s="271"/>
      <c r="E1009" s="271"/>
      <c r="F1009" s="398"/>
      <c r="G1009" s="273" t="s">
        <v>87</v>
      </c>
      <c r="H1009" s="274"/>
    </row>
    <row r="1010" spans="1:8" ht="21" customHeight="1">
      <c r="A1010" s="266"/>
      <c r="B1010" s="266"/>
      <c r="C1010" s="266"/>
      <c r="D1010" s="266"/>
      <c r="E1010" s="266"/>
      <c r="F1010" s="275"/>
      <c r="G1010" s="710" t="str">
        <f>$G$37</f>
        <v xml:space="preserve"> เมษายน 2549</v>
      </c>
      <c r="H1010" s="710"/>
    </row>
    <row r="1011" spans="1:8" ht="21.75">
      <c r="A1011" s="712" t="s">
        <v>455</v>
      </c>
      <c r="B1011" s="712"/>
      <c r="C1011" s="712"/>
      <c r="D1011" s="712"/>
      <c r="E1011" s="712"/>
      <c r="F1011" s="712"/>
      <c r="G1011" s="712"/>
      <c r="H1011" s="712"/>
    </row>
    <row r="1012" spans="1:8" ht="38.25" customHeight="1" thickBot="1">
      <c r="A1012" s="713" t="s">
        <v>107</v>
      </c>
      <c r="B1012" s="713"/>
      <c r="C1012" s="713"/>
      <c r="D1012" s="713"/>
      <c r="E1012" s="713"/>
      <c r="F1012" s="713"/>
      <c r="G1012" s="713"/>
      <c r="H1012" s="713"/>
    </row>
    <row r="1013" spans="1:8">
      <c r="A1013" s="714" t="s">
        <v>3</v>
      </c>
      <c r="B1013" s="716" t="s">
        <v>4</v>
      </c>
      <c r="C1013" s="717"/>
      <c r="D1013" s="720" t="s">
        <v>16</v>
      </c>
      <c r="E1013" s="720" t="s">
        <v>17</v>
      </c>
      <c r="F1013" s="213" t="s">
        <v>83</v>
      </c>
      <c r="G1013" s="214" t="s">
        <v>84</v>
      </c>
      <c r="H1013" s="722" t="s">
        <v>6</v>
      </c>
    </row>
    <row r="1014" spans="1:8">
      <c r="A1014" s="715"/>
      <c r="B1014" s="718"/>
      <c r="C1014" s="719"/>
      <c r="D1014" s="721"/>
      <c r="E1014" s="721"/>
      <c r="F1014" s="215" t="s">
        <v>85</v>
      </c>
      <c r="G1014" s="216" t="s">
        <v>85</v>
      </c>
      <c r="H1014" s="723"/>
    </row>
    <row r="1015" spans="1:8">
      <c r="A1015" s="365">
        <v>11.26</v>
      </c>
      <c r="B1015" s="226" t="s">
        <v>456</v>
      </c>
      <c r="C1015" s="232"/>
      <c r="D1015" s="227"/>
      <c r="E1015" s="227"/>
      <c r="F1015" s="228"/>
      <c r="G1015" s="229" t="s">
        <v>87</v>
      </c>
      <c r="H1015" s="230"/>
    </row>
    <row r="1016" spans="1:8">
      <c r="A1016" s="231"/>
      <c r="B1016" s="232" t="s">
        <v>457</v>
      </c>
      <c r="C1016" s="233"/>
      <c r="D1016" s="239">
        <v>1.1000000000000001</v>
      </c>
      <c r="E1016" s="235" t="s">
        <v>73</v>
      </c>
      <c r="F1016" s="236">
        <v>560</v>
      </c>
      <c r="G1016" s="305">
        <f>D1016*F1016</f>
        <v>616</v>
      </c>
      <c r="H1016" s="284" t="s">
        <v>288</v>
      </c>
    </row>
    <row r="1017" spans="1:8">
      <c r="A1017" s="231"/>
      <c r="B1017" s="232" t="s">
        <v>145</v>
      </c>
      <c r="C1017" s="233"/>
      <c r="D1017" s="239">
        <v>21.51</v>
      </c>
      <c r="E1017" s="235" t="s">
        <v>90</v>
      </c>
      <c r="F1017" s="236">
        <v>2.08</v>
      </c>
      <c r="G1017" s="305">
        <f>D1017*F1017</f>
        <v>44.740800000000007</v>
      </c>
      <c r="H1017" s="283" t="s">
        <v>87</v>
      </c>
    </row>
    <row r="1018" spans="1:8">
      <c r="A1018" s="231"/>
      <c r="B1018" s="232" t="s">
        <v>92</v>
      </c>
      <c r="C1018" s="233"/>
      <c r="D1018" s="350">
        <v>0.11</v>
      </c>
      <c r="E1018" s="235" t="s">
        <v>93</v>
      </c>
      <c r="F1018" s="236">
        <v>287.5</v>
      </c>
      <c r="G1018" s="305">
        <f>D1018*F1018</f>
        <v>31.625</v>
      </c>
      <c r="H1018" s="230"/>
    </row>
    <row r="1019" spans="1:8">
      <c r="A1019" s="231"/>
      <c r="B1019" s="232" t="s">
        <v>196</v>
      </c>
      <c r="C1019" s="233"/>
      <c r="D1019" s="234">
        <v>6</v>
      </c>
      <c r="E1019" s="235" t="s">
        <v>96</v>
      </c>
      <c r="F1019" s="240">
        <v>1.44E-2</v>
      </c>
      <c r="G1019" s="305">
        <f>D1019*F1019</f>
        <v>8.6400000000000005E-2</v>
      </c>
      <c r="H1019" s="230"/>
    </row>
    <row r="1020" spans="1:8">
      <c r="A1020" s="231"/>
      <c r="B1020" s="232" t="s">
        <v>458</v>
      </c>
      <c r="C1020" s="233"/>
      <c r="D1020" s="239">
        <v>0.1</v>
      </c>
      <c r="E1020" s="235" t="s">
        <v>90</v>
      </c>
      <c r="F1020" s="307">
        <v>28</v>
      </c>
      <c r="G1020" s="305">
        <f>D1020*F1020</f>
        <v>2.8000000000000003</v>
      </c>
      <c r="H1020" s="230"/>
    </row>
    <row r="1021" spans="1:8">
      <c r="A1021" s="357"/>
      <c r="B1021" s="358"/>
      <c r="C1021" s="359" t="s">
        <v>459</v>
      </c>
      <c r="D1021" s="360">
        <v>1</v>
      </c>
      <c r="E1021" s="361" t="s">
        <v>73</v>
      </c>
      <c r="F1021" s="362" t="s">
        <v>98</v>
      </c>
      <c r="G1021" s="363">
        <f>SUM(G1016:G1020)</f>
        <v>695.25220000000002</v>
      </c>
      <c r="H1021" s="364" t="s">
        <v>99</v>
      </c>
    </row>
    <row r="1022" spans="1:8">
      <c r="A1022" s="365">
        <v>11.27</v>
      </c>
      <c r="B1022" s="226" t="s">
        <v>460</v>
      </c>
      <c r="C1022" s="232"/>
      <c r="D1022" s="227"/>
      <c r="E1022" s="227"/>
      <c r="F1022" s="228"/>
      <c r="G1022" s="229" t="s">
        <v>87</v>
      </c>
      <c r="H1022" s="230"/>
    </row>
    <row r="1023" spans="1:8">
      <c r="A1023" s="231"/>
      <c r="B1023" s="232" t="s">
        <v>461</v>
      </c>
      <c r="C1023" s="233"/>
      <c r="D1023" s="239">
        <v>1.1000000000000001</v>
      </c>
      <c r="E1023" s="235" t="s">
        <v>73</v>
      </c>
      <c r="F1023" s="236">
        <v>620</v>
      </c>
      <c r="G1023" s="305">
        <f>D1023*F1023</f>
        <v>682</v>
      </c>
      <c r="H1023" s="284" t="s">
        <v>288</v>
      </c>
    </row>
    <row r="1024" spans="1:8">
      <c r="A1024" s="231"/>
      <c r="B1024" s="232" t="s">
        <v>145</v>
      </c>
      <c r="C1024" s="233"/>
      <c r="D1024" s="239">
        <v>21.51</v>
      </c>
      <c r="E1024" s="235" t="s">
        <v>90</v>
      </c>
      <c r="F1024" s="236">
        <v>2.08</v>
      </c>
      <c r="G1024" s="305">
        <f>D1024*F1024</f>
        <v>44.740800000000007</v>
      </c>
      <c r="H1024" s="283" t="s">
        <v>87</v>
      </c>
    </row>
    <row r="1025" spans="1:8">
      <c r="A1025" s="231"/>
      <c r="B1025" s="232" t="s">
        <v>92</v>
      </c>
      <c r="C1025" s="233"/>
      <c r="D1025" s="350">
        <v>0.11</v>
      </c>
      <c r="E1025" s="235" t="s">
        <v>93</v>
      </c>
      <c r="F1025" s="236">
        <v>287.5</v>
      </c>
      <c r="G1025" s="305">
        <f>D1025*F1025</f>
        <v>31.625</v>
      </c>
      <c r="H1025" s="230"/>
    </row>
    <row r="1026" spans="1:8">
      <c r="A1026" s="231"/>
      <c r="B1026" s="232" t="s">
        <v>196</v>
      </c>
      <c r="C1026" s="233"/>
      <c r="D1026" s="234">
        <v>6</v>
      </c>
      <c r="E1026" s="235" t="s">
        <v>96</v>
      </c>
      <c r="F1026" s="240">
        <v>1.44E-2</v>
      </c>
      <c r="G1026" s="305">
        <f>D1026*F1026</f>
        <v>8.6400000000000005E-2</v>
      </c>
      <c r="H1026" s="230"/>
    </row>
    <row r="1027" spans="1:8">
      <c r="A1027" s="231"/>
      <c r="B1027" s="232" t="s">
        <v>458</v>
      </c>
      <c r="C1027" s="233"/>
      <c r="D1027" s="239">
        <v>0.1</v>
      </c>
      <c r="E1027" s="235" t="s">
        <v>90</v>
      </c>
      <c r="F1027" s="307">
        <v>28</v>
      </c>
      <c r="G1027" s="305">
        <f>D1027*F1027</f>
        <v>2.8000000000000003</v>
      </c>
      <c r="H1027" s="230"/>
    </row>
    <row r="1028" spans="1:8">
      <c r="A1028" s="357"/>
      <c r="B1028" s="358"/>
      <c r="C1028" s="359" t="s">
        <v>462</v>
      </c>
      <c r="D1028" s="360">
        <v>1</v>
      </c>
      <c r="E1028" s="361" t="s">
        <v>73</v>
      </c>
      <c r="F1028" s="362" t="s">
        <v>98</v>
      </c>
      <c r="G1028" s="363">
        <f>SUM(G1023:G1027)</f>
        <v>761.25220000000002</v>
      </c>
      <c r="H1028" s="364" t="s">
        <v>99</v>
      </c>
    </row>
    <row r="1029" spans="1:8">
      <c r="A1029" s="365">
        <v>11.28</v>
      </c>
      <c r="B1029" s="226" t="s">
        <v>463</v>
      </c>
      <c r="C1029" s="232"/>
      <c r="D1029" s="227"/>
      <c r="E1029" s="227"/>
      <c r="F1029" s="228"/>
      <c r="G1029" s="229" t="s">
        <v>87</v>
      </c>
      <c r="H1029" s="230"/>
    </row>
    <row r="1030" spans="1:8">
      <c r="A1030" s="231"/>
      <c r="B1030" s="232" t="s">
        <v>464</v>
      </c>
      <c r="C1030" s="233"/>
      <c r="D1030" s="239">
        <v>1.1000000000000001</v>
      </c>
      <c r="E1030" s="235" t="s">
        <v>73</v>
      </c>
      <c r="F1030" s="236">
        <v>390</v>
      </c>
      <c r="G1030" s="305">
        <f>D1030*F1030</f>
        <v>429.00000000000006</v>
      </c>
      <c r="H1030" s="284" t="s">
        <v>288</v>
      </c>
    </row>
    <row r="1031" spans="1:8">
      <c r="A1031" s="231"/>
      <c r="B1031" s="232" t="s">
        <v>145</v>
      </c>
      <c r="C1031" s="233"/>
      <c r="D1031" s="239">
        <v>21.51</v>
      </c>
      <c r="E1031" s="235" t="s">
        <v>90</v>
      </c>
      <c r="F1031" s="236">
        <v>2.08</v>
      </c>
      <c r="G1031" s="305">
        <f>D1031*F1031</f>
        <v>44.740800000000007</v>
      </c>
      <c r="H1031" s="283" t="s">
        <v>87</v>
      </c>
    </row>
    <row r="1032" spans="1:8">
      <c r="A1032" s="231"/>
      <c r="B1032" s="232" t="s">
        <v>92</v>
      </c>
      <c r="C1032" s="233"/>
      <c r="D1032" s="350">
        <v>0.11</v>
      </c>
      <c r="E1032" s="235" t="s">
        <v>93</v>
      </c>
      <c r="F1032" s="236">
        <v>287.5</v>
      </c>
      <c r="G1032" s="305">
        <f>D1032*F1032</f>
        <v>31.625</v>
      </c>
      <c r="H1032" s="230"/>
    </row>
    <row r="1033" spans="1:8">
      <c r="A1033" s="231"/>
      <c r="B1033" s="232" t="s">
        <v>196</v>
      </c>
      <c r="C1033" s="233"/>
      <c r="D1033" s="234">
        <v>6</v>
      </c>
      <c r="E1033" s="235" t="s">
        <v>96</v>
      </c>
      <c r="F1033" s="240">
        <v>1.44E-2</v>
      </c>
      <c r="G1033" s="305">
        <f>D1033*F1033</f>
        <v>8.6400000000000005E-2</v>
      </c>
      <c r="H1033" s="230"/>
    </row>
    <row r="1034" spans="1:8">
      <c r="A1034" s="231"/>
      <c r="B1034" s="232" t="s">
        <v>458</v>
      </c>
      <c r="C1034" s="233"/>
      <c r="D1034" s="239">
        <v>0.1</v>
      </c>
      <c r="E1034" s="235" t="s">
        <v>90</v>
      </c>
      <c r="F1034" s="307">
        <v>28</v>
      </c>
      <c r="G1034" s="305">
        <f>D1034*F1034</f>
        <v>2.8000000000000003</v>
      </c>
      <c r="H1034" s="230"/>
    </row>
    <row r="1035" spans="1:8">
      <c r="A1035" s="357"/>
      <c r="B1035" s="358"/>
      <c r="C1035" s="359" t="s">
        <v>465</v>
      </c>
      <c r="D1035" s="360">
        <v>1</v>
      </c>
      <c r="E1035" s="361" t="s">
        <v>73</v>
      </c>
      <c r="F1035" s="362" t="s">
        <v>98</v>
      </c>
      <c r="G1035" s="363">
        <f>SUM(G1030:G1034)</f>
        <v>508.25220000000007</v>
      </c>
      <c r="H1035" s="364" t="s">
        <v>99</v>
      </c>
    </row>
    <row r="1036" spans="1:8">
      <c r="A1036" s="365">
        <v>11.29</v>
      </c>
      <c r="B1036" s="226" t="s">
        <v>463</v>
      </c>
      <c r="C1036" s="232"/>
      <c r="D1036" s="227"/>
      <c r="E1036" s="227"/>
      <c r="F1036" s="228"/>
      <c r="G1036" s="229" t="s">
        <v>87</v>
      </c>
      <c r="H1036" s="230"/>
    </row>
    <row r="1037" spans="1:8">
      <c r="A1037" s="231"/>
      <c r="B1037" s="232" t="s">
        <v>466</v>
      </c>
      <c r="C1037" s="233"/>
      <c r="D1037" s="239">
        <v>1.1000000000000001</v>
      </c>
      <c r="E1037" s="235" t="s">
        <v>73</v>
      </c>
      <c r="F1037" s="236">
        <v>430</v>
      </c>
      <c r="G1037" s="305">
        <f>D1037*F1037</f>
        <v>473.00000000000006</v>
      </c>
      <c r="H1037" s="284" t="s">
        <v>288</v>
      </c>
    </row>
    <row r="1038" spans="1:8">
      <c r="A1038" s="231"/>
      <c r="B1038" s="232" t="s">
        <v>145</v>
      </c>
      <c r="C1038" s="233"/>
      <c r="D1038" s="239">
        <v>21.51</v>
      </c>
      <c r="E1038" s="235" t="s">
        <v>90</v>
      </c>
      <c r="F1038" s="236">
        <v>2.08</v>
      </c>
      <c r="G1038" s="305">
        <f>D1038*F1038</f>
        <v>44.740800000000007</v>
      </c>
      <c r="H1038" s="283" t="s">
        <v>87</v>
      </c>
    </row>
    <row r="1039" spans="1:8">
      <c r="A1039" s="231"/>
      <c r="B1039" s="232" t="s">
        <v>92</v>
      </c>
      <c r="C1039" s="233"/>
      <c r="D1039" s="350">
        <v>0.11</v>
      </c>
      <c r="E1039" s="235" t="s">
        <v>93</v>
      </c>
      <c r="F1039" s="236">
        <v>287.5</v>
      </c>
      <c r="G1039" s="305">
        <f>D1039*F1039</f>
        <v>31.625</v>
      </c>
      <c r="H1039" s="230"/>
    </row>
    <row r="1040" spans="1:8">
      <c r="A1040" s="231"/>
      <c r="B1040" s="232" t="s">
        <v>196</v>
      </c>
      <c r="C1040" s="233"/>
      <c r="D1040" s="234">
        <v>6</v>
      </c>
      <c r="E1040" s="235" t="s">
        <v>96</v>
      </c>
      <c r="F1040" s="240">
        <v>1.44E-2</v>
      </c>
      <c r="G1040" s="305">
        <f>D1040*F1040</f>
        <v>8.6400000000000005E-2</v>
      </c>
      <c r="H1040" s="230"/>
    </row>
    <row r="1041" spans="1:8">
      <c r="A1041" s="231"/>
      <c r="B1041" s="232" t="s">
        <v>458</v>
      </c>
      <c r="C1041" s="233"/>
      <c r="D1041" s="239">
        <v>0.1</v>
      </c>
      <c r="E1041" s="235" t="s">
        <v>90</v>
      </c>
      <c r="F1041" s="307">
        <v>28</v>
      </c>
      <c r="G1041" s="305">
        <f>D1041*F1041</f>
        <v>2.8000000000000003</v>
      </c>
      <c r="H1041" s="230"/>
    </row>
    <row r="1042" spans="1:8">
      <c r="A1042" s="357"/>
      <c r="B1042" s="358"/>
      <c r="C1042" s="359" t="s">
        <v>465</v>
      </c>
      <c r="D1042" s="360">
        <v>1</v>
      </c>
      <c r="E1042" s="361" t="s">
        <v>73</v>
      </c>
      <c r="F1042" s="362" t="s">
        <v>98</v>
      </c>
      <c r="G1042" s="363">
        <f>SUM(G1037:G1041)</f>
        <v>552.25220000000002</v>
      </c>
      <c r="H1042" s="364" t="s">
        <v>99</v>
      </c>
    </row>
    <row r="1043" spans="1:8">
      <c r="A1043" s="231"/>
      <c r="B1043" s="254"/>
      <c r="C1043" s="232"/>
      <c r="D1043" s="227"/>
      <c r="E1043" s="227"/>
      <c r="F1043" s="228"/>
      <c r="G1043" s="229" t="s">
        <v>87</v>
      </c>
      <c r="H1043" s="230"/>
    </row>
    <row r="1044" spans="1:8">
      <c r="A1044" s="231"/>
      <c r="B1044" s="254"/>
      <c r="C1044" s="232"/>
      <c r="D1044" s="227"/>
      <c r="E1044" s="227"/>
      <c r="F1044" s="228"/>
      <c r="G1044" s="229" t="s">
        <v>87</v>
      </c>
      <c r="H1044" s="230"/>
    </row>
    <row r="1045" spans="1:8">
      <c r="A1045" s="231"/>
      <c r="B1045" s="254"/>
      <c r="C1045" s="232"/>
      <c r="D1045" s="227"/>
      <c r="E1045" s="227"/>
      <c r="F1045" s="228"/>
      <c r="G1045" s="229" t="s">
        <v>87</v>
      </c>
      <c r="H1045" s="230"/>
    </row>
    <row r="1046" spans="1:8" ht="21.75" thickBot="1">
      <c r="A1046" s="258"/>
      <c r="B1046" s="259"/>
      <c r="C1046" s="260"/>
      <c r="D1046" s="271"/>
      <c r="E1046" s="271"/>
      <c r="F1046" s="272"/>
      <c r="G1046" s="273" t="s">
        <v>87</v>
      </c>
      <c r="H1046" s="274"/>
    </row>
    <row r="1047" spans="1:8">
      <c r="A1047" s="266"/>
      <c r="B1047" s="266"/>
      <c r="C1047" s="266"/>
      <c r="D1047" s="266"/>
      <c r="E1047" s="266"/>
      <c r="F1047" s="275"/>
      <c r="G1047" s="710" t="str">
        <f>$G$37</f>
        <v xml:space="preserve"> เมษายน 2549</v>
      </c>
      <c r="H1047" s="710"/>
    </row>
    <row r="1048" spans="1:8" ht="21.75">
      <c r="A1048" s="712" t="s">
        <v>467</v>
      </c>
      <c r="B1048" s="712"/>
      <c r="C1048" s="712"/>
      <c r="D1048" s="712"/>
      <c r="E1048" s="712"/>
      <c r="F1048" s="712"/>
      <c r="G1048" s="712"/>
      <c r="H1048" s="712"/>
    </row>
    <row r="1049" spans="1:8" ht="38.25" customHeight="1" thickBot="1">
      <c r="A1049" s="713" t="s">
        <v>107</v>
      </c>
      <c r="B1049" s="713"/>
      <c r="C1049" s="713"/>
      <c r="D1049" s="713"/>
      <c r="E1049" s="713"/>
      <c r="F1049" s="713"/>
      <c r="G1049" s="713"/>
      <c r="H1049" s="713"/>
    </row>
    <row r="1050" spans="1:8">
      <c r="A1050" s="714" t="s">
        <v>3</v>
      </c>
      <c r="B1050" s="716" t="s">
        <v>4</v>
      </c>
      <c r="C1050" s="717"/>
      <c r="D1050" s="720" t="s">
        <v>16</v>
      </c>
      <c r="E1050" s="720" t="s">
        <v>17</v>
      </c>
      <c r="F1050" s="213" t="s">
        <v>83</v>
      </c>
      <c r="G1050" s="214" t="s">
        <v>84</v>
      </c>
      <c r="H1050" s="722" t="s">
        <v>6</v>
      </c>
    </row>
    <row r="1051" spans="1:8">
      <c r="A1051" s="715"/>
      <c r="B1051" s="718"/>
      <c r="C1051" s="719"/>
      <c r="D1051" s="721"/>
      <c r="E1051" s="721"/>
      <c r="F1051" s="215" t="s">
        <v>85</v>
      </c>
      <c r="G1051" s="216" t="s">
        <v>85</v>
      </c>
      <c r="H1051" s="723"/>
    </row>
    <row r="1052" spans="1:8">
      <c r="A1052" s="365">
        <v>11.3</v>
      </c>
      <c r="B1052" s="226" t="s">
        <v>468</v>
      </c>
      <c r="C1052" s="232"/>
      <c r="D1052" s="227"/>
      <c r="E1052" s="227"/>
      <c r="F1052" s="228"/>
      <c r="G1052" s="229" t="s">
        <v>87</v>
      </c>
      <c r="H1052" s="230"/>
    </row>
    <row r="1053" spans="1:8">
      <c r="A1053" s="231"/>
      <c r="B1053" s="232" t="s">
        <v>469</v>
      </c>
      <c r="C1053" s="233"/>
      <c r="D1053" s="239">
        <v>1.1000000000000001</v>
      </c>
      <c r="E1053" s="235" t="s">
        <v>73</v>
      </c>
      <c r="F1053" s="236">
        <v>680</v>
      </c>
      <c r="G1053" s="305">
        <f>D1053*F1053</f>
        <v>748.00000000000011</v>
      </c>
      <c r="H1053" s="284" t="s">
        <v>288</v>
      </c>
    </row>
    <row r="1054" spans="1:8">
      <c r="A1054" s="231"/>
      <c r="B1054" s="232" t="s">
        <v>145</v>
      </c>
      <c r="C1054" s="233"/>
      <c r="D1054" s="239">
        <v>21.51</v>
      </c>
      <c r="E1054" s="235" t="s">
        <v>90</v>
      </c>
      <c r="F1054" s="236">
        <v>2.08</v>
      </c>
      <c r="G1054" s="305">
        <f>D1054*F1054</f>
        <v>44.740800000000007</v>
      </c>
      <c r="H1054" s="283" t="s">
        <v>87</v>
      </c>
    </row>
    <row r="1055" spans="1:8">
      <c r="A1055" s="231"/>
      <c r="B1055" s="232" t="s">
        <v>92</v>
      </c>
      <c r="C1055" s="233"/>
      <c r="D1055" s="350">
        <v>0.11</v>
      </c>
      <c r="E1055" s="235" t="s">
        <v>93</v>
      </c>
      <c r="F1055" s="236">
        <v>287.5</v>
      </c>
      <c r="G1055" s="305">
        <f>D1055*F1055</f>
        <v>31.625</v>
      </c>
      <c r="H1055" s="230"/>
    </row>
    <row r="1056" spans="1:8">
      <c r="A1056" s="231"/>
      <c r="B1056" s="232" t="s">
        <v>196</v>
      </c>
      <c r="C1056" s="233"/>
      <c r="D1056" s="234">
        <v>6</v>
      </c>
      <c r="E1056" s="235" t="s">
        <v>96</v>
      </c>
      <c r="F1056" s="240">
        <v>1.44E-2</v>
      </c>
      <c r="G1056" s="305">
        <f>D1056*F1056</f>
        <v>8.6400000000000005E-2</v>
      </c>
      <c r="H1056" s="230"/>
    </row>
    <row r="1057" spans="1:8">
      <c r="A1057" s="231"/>
      <c r="B1057" s="232" t="s">
        <v>458</v>
      </c>
      <c r="C1057" s="233"/>
      <c r="D1057" s="239">
        <v>0.1</v>
      </c>
      <c r="E1057" s="235" t="s">
        <v>90</v>
      </c>
      <c r="F1057" s="307">
        <v>28</v>
      </c>
      <c r="G1057" s="305">
        <f>D1057*F1057</f>
        <v>2.8000000000000003</v>
      </c>
      <c r="H1057" s="230"/>
    </row>
    <row r="1058" spans="1:8">
      <c r="A1058" s="357"/>
      <c r="B1058" s="358"/>
      <c r="C1058" s="359" t="s">
        <v>470</v>
      </c>
      <c r="D1058" s="360">
        <v>1</v>
      </c>
      <c r="E1058" s="361" t="s">
        <v>73</v>
      </c>
      <c r="F1058" s="362" t="s">
        <v>98</v>
      </c>
      <c r="G1058" s="363">
        <f>SUM(G1053:G1057)</f>
        <v>827.25220000000013</v>
      </c>
      <c r="H1058" s="364" t="s">
        <v>99</v>
      </c>
    </row>
    <row r="1059" spans="1:8">
      <c r="A1059" s="365">
        <v>11.31</v>
      </c>
      <c r="B1059" s="226" t="s">
        <v>471</v>
      </c>
      <c r="C1059" s="232"/>
      <c r="D1059" s="227"/>
      <c r="E1059" s="227"/>
      <c r="F1059" s="228"/>
      <c r="G1059" s="229" t="s">
        <v>87</v>
      </c>
      <c r="H1059" s="230"/>
    </row>
    <row r="1060" spans="1:8">
      <c r="A1060" s="231"/>
      <c r="B1060" s="232" t="s">
        <v>472</v>
      </c>
      <c r="C1060" s="233"/>
      <c r="D1060" s="239">
        <v>1.1000000000000001</v>
      </c>
      <c r="E1060" s="235" t="s">
        <v>73</v>
      </c>
      <c r="F1060" s="236">
        <v>540</v>
      </c>
      <c r="G1060" s="305">
        <f>D1060*F1060</f>
        <v>594</v>
      </c>
      <c r="H1060" s="284" t="s">
        <v>288</v>
      </c>
    </row>
    <row r="1061" spans="1:8">
      <c r="A1061" s="231"/>
      <c r="B1061" s="232" t="s">
        <v>145</v>
      </c>
      <c r="C1061" s="233"/>
      <c r="D1061" s="239">
        <v>21.51</v>
      </c>
      <c r="E1061" s="235" t="s">
        <v>90</v>
      </c>
      <c r="F1061" s="236">
        <v>2.08</v>
      </c>
      <c r="G1061" s="305">
        <f>D1061*F1061</f>
        <v>44.740800000000007</v>
      </c>
      <c r="H1061" s="283" t="s">
        <v>87</v>
      </c>
    </row>
    <row r="1062" spans="1:8">
      <c r="A1062" s="231"/>
      <c r="B1062" s="232" t="s">
        <v>92</v>
      </c>
      <c r="C1062" s="233"/>
      <c r="D1062" s="350">
        <v>0.11</v>
      </c>
      <c r="E1062" s="235" t="s">
        <v>93</v>
      </c>
      <c r="F1062" s="236">
        <v>287.5</v>
      </c>
      <c r="G1062" s="305">
        <f>D1062*F1062</f>
        <v>31.625</v>
      </c>
      <c r="H1062" s="230"/>
    </row>
    <row r="1063" spans="1:8">
      <c r="A1063" s="231"/>
      <c r="B1063" s="232" t="s">
        <v>196</v>
      </c>
      <c r="C1063" s="233"/>
      <c r="D1063" s="234">
        <v>6</v>
      </c>
      <c r="E1063" s="235" t="s">
        <v>96</v>
      </c>
      <c r="F1063" s="240">
        <v>1.44E-2</v>
      </c>
      <c r="G1063" s="305">
        <f>D1063*F1063</f>
        <v>8.6400000000000005E-2</v>
      </c>
      <c r="H1063" s="230"/>
    </row>
    <row r="1064" spans="1:8">
      <c r="A1064" s="231"/>
      <c r="B1064" s="232" t="s">
        <v>458</v>
      </c>
      <c r="C1064" s="233"/>
      <c r="D1064" s="239">
        <v>0.1</v>
      </c>
      <c r="E1064" s="235" t="s">
        <v>90</v>
      </c>
      <c r="F1064" s="307">
        <v>28</v>
      </c>
      <c r="G1064" s="305">
        <f>D1064*F1064</f>
        <v>2.8000000000000003</v>
      </c>
      <c r="H1064" s="230"/>
    </row>
    <row r="1065" spans="1:8">
      <c r="A1065" s="357"/>
      <c r="B1065" s="358"/>
      <c r="C1065" s="359" t="s">
        <v>473</v>
      </c>
      <c r="D1065" s="360">
        <v>1</v>
      </c>
      <c r="E1065" s="361" t="s">
        <v>73</v>
      </c>
      <c r="F1065" s="362" t="s">
        <v>98</v>
      </c>
      <c r="G1065" s="363">
        <f>SUM(G1060:G1064)</f>
        <v>673.25220000000002</v>
      </c>
      <c r="H1065" s="364" t="s">
        <v>99</v>
      </c>
    </row>
    <row r="1066" spans="1:8">
      <c r="A1066" s="365">
        <v>11.32</v>
      </c>
      <c r="B1066" s="226" t="s">
        <v>474</v>
      </c>
      <c r="C1066" s="232"/>
      <c r="D1066" s="227"/>
      <c r="E1066" s="227"/>
      <c r="F1066" s="228"/>
      <c r="G1066" s="229" t="s">
        <v>87</v>
      </c>
      <c r="H1066" s="230"/>
    </row>
    <row r="1067" spans="1:8">
      <c r="A1067" s="231"/>
      <c r="B1067" s="232" t="s">
        <v>475</v>
      </c>
      <c r="C1067" s="233"/>
      <c r="D1067" s="239">
        <v>1.1000000000000001</v>
      </c>
      <c r="E1067" s="235" t="s">
        <v>73</v>
      </c>
      <c r="F1067" s="236">
        <v>160</v>
      </c>
      <c r="G1067" s="305">
        <f>D1067*F1067</f>
        <v>176</v>
      </c>
      <c r="H1067" s="284" t="s">
        <v>288</v>
      </c>
    </row>
    <row r="1068" spans="1:8">
      <c r="A1068" s="231"/>
      <c r="B1068" s="232" t="s">
        <v>145</v>
      </c>
      <c r="C1068" s="233"/>
      <c r="D1068" s="239">
        <v>21.51</v>
      </c>
      <c r="E1068" s="235" t="s">
        <v>90</v>
      </c>
      <c r="F1068" s="236">
        <v>2.08</v>
      </c>
      <c r="G1068" s="305">
        <f>D1068*F1068</f>
        <v>44.740800000000007</v>
      </c>
      <c r="H1068" s="283" t="s">
        <v>87</v>
      </c>
    </row>
    <row r="1069" spans="1:8">
      <c r="A1069" s="231"/>
      <c r="B1069" s="232" t="s">
        <v>92</v>
      </c>
      <c r="C1069" s="233"/>
      <c r="D1069" s="350">
        <v>0.11</v>
      </c>
      <c r="E1069" s="235" t="s">
        <v>93</v>
      </c>
      <c r="F1069" s="236">
        <v>287.5</v>
      </c>
      <c r="G1069" s="305">
        <f>D1069*F1069</f>
        <v>31.625</v>
      </c>
      <c r="H1069" s="230"/>
    </row>
    <row r="1070" spans="1:8">
      <c r="A1070" s="231"/>
      <c r="B1070" s="232" t="s">
        <v>196</v>
      </c>
      <c r="C1070" s="233"/>
      <c r="D1070" s="234">
        <v>6</v>
      </c>
      <c r="E1070" s="235" t="s">
        <v>96</v>
      </c>
      <c r="F1070" s="240">
        <v>1.44E-2</v>
      </c>
      <c r="G1070" s="305">
        <f>D1070*F1070</f>
        <v>8.6400000000000005E-2</v>
      </c>
      <c r="H1070" s="230"/>
    </row>
    <row r="1071" spans="1:8">
      <c r="A1071" s="231"/>
      <c r="B1071" s="232" t="s">
        <v>458</v>
      </c>
      <c r="C1071" s="233"/>
      <c r="D1071" s="239">
        <v>0.1</v>
      </c>
      <c r="E1071" s="235" t="s">
        <v>90</v>
      </c>
      <c r="F1071" s="307">
        <v>28</v>
      </c>
      <c r="G1071" s="305">
        <f>D1071*F1071</f>
        <v>2.8000000000000003</v>
      </c>
      <c r="H1071" s="230"/>
    </row>
    <row r="1072" spans="1:8">
      <c r="A1072" s="357"/>
      <c r="B1072" s="358"/>
      <c r="C1072" s="359" t="s">
        <v>476</v>
      </c>
      <c r="D1072" s="360">
        <v>1</v>
      </c>
      <c r="E1072" s="361" t="s">
        <v>73</v>
      </c>
      <c r="F1072" s="362" t="s">
        <v>98</v>
      </c>
      <c r="G1072" s="363">
        <f>SUM(G1067:G1071)</f>
        <v>255.25220000000002</v>
      </c>
      <c r="H1072" s="364" t="s">
        <v>99</v>
      </c>
    </row>
    <row r="1073" spans="1:8">
      <c r="A1073" s="365">
        <v>11.33</v>
      </c>
      <c r="B1073" s="226" t="s">
        <v>477</v>
      </c>
      <c r="C1073" s="232"/>
      <c r="D1073" s="227"/>
      <c r="E1073" s="227"/>
      <c r="F1073" s="228"/>
      <c r="G1073" s="229" t="s">
        <v>87</v>
      </c>
      <c r="H1073" s="230"/>
    </row>
    <row r="1074" spans="1:8">
      <c r="A1074" s="231"/>
      <c r="B1074" s="232" t="s">
        <v>478</v>
      </c>
      <c r="C1074" s="233"/>
      <c r="D1074" s="239">
        <v>1.1000000000000001</v>
      </c>
      <c r="E1074" s="235" t="s">
        <v>73</v>
      </c>
      <c r="F1074" s="236">
        <v>125</v>
      </c>
      <c r="G1074" s="305">
        <f>D1074*F1074</f>
        <v>137.5</v>
      </c>
      <c r="H1074" s="284" t="s">
        <v>288</v>
      </c>
    </row>
    <row r="1075" spans="1:8">
      <c r="A1075" s="231"/>
      <c r="B1075" s="232" t="s">
        <v>145</v>
      </c>
      <c r="C1075" s="233"/>
      <c r="D1075" s="239">
        <v>21.51</v>
      </c>
      <c r="E1075" s="235" t="s">
        <v>90</v>
      </c>
      <c r="F1075" s="236">
        <v>2.08</v>
      </c>
      <c r="G1075" s="305">
        <f>D1075*F1075</f>
        <v>44.740800000000007</v>
      </c>
      <c r="H1075" s="283" t="s">
        <v>87</v>
      </c>
    </row>
    <row r="1076" spans="1:8">
      <c r="A1076" s="231"/>
      <c r="B1076" s="232" t="s">
        <v>92</v>
      </c>
      <c r="C1076" s="233"/>
      <c r="D1076" s="350">
        <v>0.11</v>
      </c>
      <c r="E1076" s="235" t="s">
        <v>93</v>
      </c>
      <c r="F1076" s="236">
        <v>287.5</v>
      </c>
      <c r="G1076" s="305">
        <f>D1076*F1076</f>
        <v>31.625</v>
      </c>
      <c r="H1076" s="230"/>
    </row>
    <row r="1077" spans="1:8">
      <c r="A1077" s="231"/>
      <c r="B1077" s="232" t="s">
        <v>196</v>
      </c>
      <c r="C1077" s="233"/>
      <c r="D1077" s="234">
        <v>6</v>
      </c>
      <c r="E1077" s="235" t="s">
        <v>96</v>
      </c>
      <c r="F1077" s="240">
        <v>1.44E-2</v>
      </c>
      <c r="G1077" s="305">
        <f>D1077*F1077</f>
        <v>8.6400000000000005E-2</v>
      </c>
      <c r="H1077" s="230"/>
    </row>
    <row r="1078" spans="1:8">
      <c r="A1078" s="231"/>
      <c r="B1078" s="232" t="s">
        <v>458</v>
      </c>
      <c r="C1078" s="233"/>
      <c r="D1078" s="239">
        <v>0.1</v>
      </c>
      <c r="E1078" s="235" t="s">
        <v>90</v>
      </c>
      <c r="F1078" s="307">
        <v>28</v>
      </c>
      <c r="G1078" s="305">
        <f>D1078*F1078</f>
        <v>2.8000000000000003</v>
      </c>
      <c r="H1078" s="230"/>
    </row>
    <row r="1079" spans="1:8">
      <c r="A1079" s="357"/>
      <c r="B1079" s="358"/>
      <c r="C1079" s="359" t="s">
        <v>476</v>
      </c>
      <c r="D1079" s="360">
        <v>1</v>
      </c>
      <c r="E1079" s="361" t="s">
        <v>73</v>
      </c>
      <c r="F1079" s="362" t="s">
        <v>98</v>
      </c>
      <c r="G1079" s="363">
        <f>SUM(G1074:G1078)</f>
        <v>216.75220000000002</v>
      </c>
      <c r="H1079" s="364" t="s">
        <v>99</v>
      </c>
    </row>
    <row r="1080" spans="1:8">
      <c r="A1080" s="231"/>
      <c r="B1080" s="254"/>
      <c r="C1080" s="232"/>
      <c r="D1080" s="227"/>
      <c r="E1080" s="227"/>
      <c r="F1080" s="228"/>
      <c r="G1080" s="229" t="s">
        <v>87</v>
      </c>
      <c r="H1080" s="230"/>
    </row>
    <row r="1081" spans="1:8">
      <c r="A1081" s="231"/>
      <c r="B1081" s="254"/>
      <c r="C1081" s="232"/>
      <c r="D1081" s="227"/>
      <c r="E1081" s="227"/>
      <c r="F1081" s="228"/>
      <c r="G1081" s="229" t="s">
        <v>87</v>
      </c>
      <c r="H1081" s="230"/>
    </row>
    <row r="1082" spans="1:8">
      <c r="A1082" s="231"/>
      <c r="B1082" s="254"/>
      <c r="C1082" s="232"/>
      <c r="D1082" s="227"/>
      <c r="E1082" s="227"/>
      <c r="F1082" s="228"/>
      <c r="G1082" s="229" t="s">
        <v>87</v>
      </c>
      <c r="H1082" s="230"/>
    </row>
    <row r="1083" spans="1:8" ht="21.75" thickBot="1">
      <c r="A1083" s="258"/>
      <c r="B1083" s="259"/>
      <c r="C1083" s="260"/>
      <c r="D1083" s="271"/>
      <c r="E1083" s="271"/>
      <c r="F1083" s="272"/>
      <c r="G1083" s="273" t="s">
        <v>87</v>
      </c>
      <c r="H1083" s="274"/>
    </row>
    <row r="1084" spans="1:8">
      <c r="A1084" s="266"/>
      <c r="B1084" s="266"/>
      <c r="C1084" s="266"/>
      <c r="D1084" s="266"/>
      <c r="E1084" s="266"/>
      <c r="F1084" s="275"/>
      <c r="G1084" s="710" t="str">
        <f>$G$37</f>
        <v xml:space="preserve"> เมษายน 2549</v>
      </c>
      <c r="H1084" s="710"/>
    </row>
    <row r="1085" spans="1:8" ht="21.75">
      <c r="A1085" s="712" t="s">
        <v>479</v>
      </c>
      <c r="B1085" s="712"/>
      <c r="C1085" s="712"/>
      <c r="D1085" s="712"/>
      <c r="E1085" s="712"/>
      <c r="F1085" s="712"/>
      <c r="G1085" s="712"/>
      <c r="H1085" s="712"/>
    </row>
    <row r="1086" spans="1:8" ht="38.25" customHeight="1" thickBot="1">
      <c r="A1086" s="713" t="s">
        <v>107</v>
      </c>
      <c r="B1086" s="713"/>
      <c r="C1086" s="713"/>
      <c r="D1086" s="713"/>
      <c r="E1086" s="713"/>
      <c r="F1086" s="713"/>
      <c r="G1086" s="713"/>
      <c r="H1086" s="713"/>
    </row>
    <row r="1087" spans="1:8">
      <c r="A1087" s="714" t="s">
        <v>3</v>
      </c>
      <c r="B1087" s="716" t="s">
        <v>4</v>
      </c>
      <c r="C1087" s="717"/>
      <c r="D1087" s="720" t="s">
        <v>16</v>
      </c>
      <c r="E1087" s="720" t="s">
        <v>17</v>
      </c>
      <c r="F1087" s="213" t="s">
        <v>83</v>
      </c>
      <c r="G1087" s="214" t="s">
        <v>84</v>
      </c>
      <c r="H1087" s="722" t="s">
        <v>6</v>
      </c>
    </row>
    <row r="1088" spans="1:8">
      <c r="A1088" s="715"/>
      <c r="B1088" s="718"/>
      <c r="C1088" s="719"/>
      <c r="D1088" s="721"/>
      <c r="E1088" s="721"/>
      <c r="F1088" s="215" t="s">
        <v>85</v>
      </c>
      <c r="G1088" s="216" t="s">
        <v>85</v>
      </c>
      <c r="H1088" s="723"/>
    </row>
    <row r="1089" spans="1:8">
      <c r="A1089" s="365">
        <v>11.34</v>
      </c>
      <c r="B1089" s="226" t="s">
        <v>480</v>
      </c>
      <c r="C1089" s="232"/>
      <c r="D1089" s="227"/>
      <c r="E1089" s="227"/>
      <c r="F1089" s="228"/>
      <c r="G1089" s="229" t="s">
        <v>87</v>
      </c>
      <c r="H1089" s="230"/>
    </row>
    <row r="1090" spans="1:8">
      <c r="A1090" s="231"/>
      <c r="B1090" s="226" t="s">
        <v>481</v>
      </c>
      <c r="C1090" s="232"/>
      <c r="D1090" s="239" t="s">
        <v>87</v>
      </c>
      <c r="E1090" s="235" t="s">
        <v>87</v>
      </c>
      <c r="F1090" s="236" t="s">
        <v>87</v>
      </c>
      <c r="G1090" s="305" t="s">
        <v>87</v>
      </c>
      <c r="H1090" s="372" t="s">
        <v>87</v>
      </c>
    </row>
    <row r="1091" spans="1:8">
      <c r="A1091" s="231"/>
      <c r="B1091" s="232" t="s">
        <v>482</v>
      </c>
      <c r="C1091" s="232"/>
      <c r="D1091" s="239">
        <v>1.1499999999999999</v>
      </c>
      <c r="E1091" s="235" t="s">
        <v>156</v>
      </c>
      <c r="F1091" s="236">
        <v>496</v>
      </c>
      <c r="G1091" s="305">
        <f>D1091*F1091</f>
        <v>570.4</v>
      </c>
      <c r="H1091" s="284" t="s">
        <v>483</v>
      </c>
    </row>
    <row r="1092" spans="1:8">
      <c r="A1092" s="231"/>
      <c r="B1092" s="232" t="s">
        <v>484</v>
      </c>
      <c r="C1092" s="232"/>
      <c r="D1092" s="350">
        <v>0.51</v>
      </c>
      <c r="E1092" s="235" t="s">
        <v>156</v>
      </c>
      <c r="F1092" s="355">
        <v>791</v>
      </c>
      <c r="G1092" s="305">
        <f>D1092*F1092</f>
        <v>403.41</v>
      </c>
      <c r="H1092" s="230"/>
    </row>
    <row r="1093" spans="1:8">
      <c r="A1093" s="231"/>
      <c r="B1093" s="232" t="s">
        <v>274</v>
      </c>
      <c r="C1093" s="232"/>
      <c r="D1093" s="239">
        <v>0.2</v>
      </c>
      <c r="E1093" s="235" t="s">
        <v>90</v>
      </c>
      <c r="F1093" s="374">
        <v>12.92</v>
      </c>
      <c r="G1093" s="305">
        <f>D1093*F1093</f>
        <v>2.5840000000000001</v>
      </c>
      <c r="H1093" s="230"/>
    </row>
    <row r="1094" spans="1:8">
      <c r="A1094" s="357"/>
      <c r="B1094" s="358"/>
      <c r="C1094" s="359" t="s">
        <v>485</v>
      </c>
      <c r="D1094" s="360">
        <v>1</v>
      </c>
      <c r="E1094" s="361" t="s">
        <v>73</v>
      </c>
      <c r="F1094" s="362" t="s">
        <v>98</v>
      </c>
      <c r="G1094" s="363">
        <f>SUM(G1090:G1093)</f>
        <v>976.39399999999989</v>
      </c>
      <c r="H1094" s="364" t="s">
        <v>99</v>
      </c>
    </row>
    <row r="1095" spans="1:8">
      <c r="A1095" s="365">
        <v>11.35</v>
      </c>
      <c r="B1095" s="226" t="s">
        <v>486</v>
      </c>
      <c r="C1095" s="232"/>
      <c r="D1095" s="227"/>
      <c r="E1095" s="227"/>
      <c r="F1095" s="228"/>
      <c r="G1095" s="229" t="s">
        <v>87</v>
      </c>
      <c r="H1095" s="230"/>
    </row>
    <row r="1096" spans="1:8">
      <c r="A1096" s="231"/>
      <c r="B1096" s="226" t="s">
        <v>481</v>
      </c>
      <c r="C1096" s="232"/>
      <c r="D1096" s="239" t="s">
        <v>87</v>
      </c>
      <c r="E1096" s="235" t="s">
        <v>87</v>
      </c>
      <c r="F1096" s="236" t="s">
        <v>87</v>
      </c>
      <c r="G1096" s="305" t="s">
        <v>87</v>
      </c>
      <c r="H1096" s="372" t="s">
        <v>87</v>
      </c>
    </row>
    <row r="1097" spans="1:8">
      <c r="A1097" s="231"/>
      <c r="B1097" s="232" t="s">
        <v>487</v>
      </c>
      <c r="C1097" s="232"/>
      <c r="D1097" s="239">
        <v>1.08</v>
      </c>
      <c r="E1097" s="235" t="s">
        <v>156</v>
      </c>
      <c r="F1097" s="236">
        <v>496</v>
      </c>
      <c r="G1097" s="305">
        <f>D1097*F1097</f>
        <v>535.68000000000006</v>
      </c>
      <c r="H1097" s="284" t="s">
        <v>483</v>
      </c>
    </row>
    <row r="1098" spans="1:8">
      <c r="A1098" s="231"/>
      <c r="B1098" s="232" t="s">
        <v>484</v>
      </c>
      <c r="C1098" s="232"/>
      <c r="D1098" s="350">
        <v>0.51</v>
      </c>
      <c r="E1098" s="235" t="s">
        <v>156</v>
      </c>
      <c r="F1098" s="355">
        <v>791</v>
      </c>
      <c r="G1098" s="305">
        <f>D1098*F1098</f>
        <v>403.41</v>
      </c>
      <c r="H1098" s="230"/>
    </row>
    <row r="1099" spans="1:8">
      <c r="A1099" s="231"/>
      <c r="B1099" s="232" t="s">
        <v>274</v>
      </c>
      <c r="C1099" s="232"/>
      <c r="D1099" s="239">
        <v>0.2</v>
      </c>
      <c r="E1099" s="235" t="s">
        <v>90</v>
      </c>
      <c r="F1099" s="374">
        <v>12.92</v>
      </c>
      <c r="G1099" s="305">
        <f>D1099*F1099</f>
        <v>2.5840000000000001</v>
      </c>
      <c r="H1099" s="230"/>
    </row>
    <row r="1100" spans="1:8">
      <c r="A1100" s="357"/>
      <c r="B1100" s="358"/>
      <c r="C1100" s="359" t="s">
        <v>488</v>
      </c>
      <c r="D1100" s="360">
        <v>1</v>
      </c>
      <c r="E1100" s="361" t="s">
        <v>73</v>
      </c>
      <c r="F1100" s="362" t="s">
        <v>98</v>
      </c>
      <c r="G1100" s="363">
        <f>SUM(G1096:G1099)</f>
        <v>941.67400000000009</v>
      </c>
      <c r="H1100" s="364" t="s">
        <v>99</v>
      </c>
    </row>
    <row r="1101" spans="1:8">
      <c r="A1101" s="365">
        <v>11.36</v>
      </c>
      <c r="B1101" s="226" t="s">
        <v>489</v>
      </c>
      <c r="C1101" s="232"/>
      <c r="D1101" s="227"/>
      <c r="E1101" s="227"/>
      <c r="F1101" s="228"/>
      <c r="G1101" s="229" t="s">
        <v>87</v>
      </c>
      <c r="H1101" s="230"/>
    </row>
    <row r="1102" spans="1:8">
      <c r="A1102" s="231"/>
      <c r="B1102" s="226" t="s">
        <v>481</v>
      </c>
      <c r="C1102" s="232"/>
      <c r="D1102" s="239" t="s">
        <v>87</v>
      </c>
      <c r="E1102" s="235" t="s">
        <v>87</v>
      </c>
      <c r="F1102" s="236" t="s">
        <v>87</v>
      </c>
      <c r="G1102" s="305" t="s">
        <v>87</v>
      </c>
      <c r="H1102" s="372" t="s">
        <v>87</v>
      </c>
    </row>
    <row r="1103" spans="1:8">
      <c r="A1103" s="231"/>
      <c r="B1103" s="232" t="s">
        <v>490</v>
      </c>
      <c r="C1103" s="232"/>
      <c r="D1103" s="239">
        <v>1.1499999999999999</v>
      </c>
      <c r="E1103" s="235" t="s">
        <v>156</v>
      </c>
      <c r="F1103" s="236">
        <v>829</v>
      </c>
      <c r="G1103" s="305">
        <f>D1103*F1103</f>
        <v>953.34999999999991</v>
      </c>
      <c r="H1103" s="284" t="s">
        <v>483</v>
      </c>
    </row>
    <row r="1104" spans="1:8">
      <c r="A1104" s="231"/>
      <c r="B1104" s="232" t="s">
        <v>484</v>
      </c>
      <c r="C1104" s="232"/>
      <c r="D1104" s="350">
        <v>0.51</v>
      </c>
      <c r="E1104" s="235" t="s">
        <v>156</v>
      </c>
      <c r="F1104" s="355">
        <v>791</v>
      </c>
      <c r="G1104" s="305">
        <f>D1104*F1104</f>
        <v>403.41</v>
      </c>
      <c r="H1104" s="230"/>
    </row>
    <row r="1105" spans="1:8">
      <c r="A1105" s="231"/>
      <c r="B1105" s="232" t="s">
        <v>274</v>
      </c>
      <c r="C1105" s="232"/>
      <c r="D1105" s="239">
        <v>0.2</v>
      </c>
      <c r="E1105" s="235" t="s">
        <v>90</v>
      </c>
      <c r="F1105" s="374">
        <v>12.92</v>
      </c>
      <c r="G1105" s="305">
        <f>D1105*F1105</f>
        <v>2.5840000000000001</v>
      </c>
      <c r="H1105" s="230"/>
    </row>
    <row r="1106" spans="1:8">
      <c r="A1106" s="357"/>
      <c r="B1106" s="358"/>
      <c r="C1106" s="359" t="s">
        <v>491</v>
      </c>
      <c r="D1106" s="360">
        <v>1</v>
      </c>
      <c r="E1106" s="361" t="s">
        <v>73</v>
      </c>
      <c r="F1106" s="362" t="s">
        <v>98</v>
      </c>
      <c r="G1106" s="363">
        <f>SUM(G1102:G1105)</f>
        <v>1359.3440000000001</v>
      </c>
      <c r="H1106" s="364" t="s">
        <v>99</v>
      </c>
    </row>
    <row r="1107" spans="1:8">
      <c r="A1107" s="365">
        <v>11.37</v>
      </c>
      <c r="B1107" s="226" t="s">
        <v>492</v>
      </c>
      <c r="C1107" s="232"/>
      <c r="D1107" s="227"/>
      <c r="E1107" s="227"/>
      <c r="F1107" s="228"/>
      <c r="G1107" s="229" t="s">
        <v>87</v>
      </c>
      <c r="H1107" s="230"/>
    </row>
    <row r="1108" spans="1:8">
      <c r="A1108" s="231"/>
      <c r="B1108" s="226" t="s">
        <v>481</v>
      </c>
      <c r="C1108" s="232"/>
      <c r="D1108" s="239" t="s">
        <v>87</v>
      </c>
      <c r="E1108" s="235" t="s">
        <v>87</v>
      </c>
      <c r="F1108" s="236" t="s">
        <v>87</v>
      </c>
      <c r="G1108" s="305" t="s">
        <v>87</v>
      </c>
      <c r="H1108" s="372" t="s">
        <v>87</v>
      </c>
    </row>
    <row r="1109" spans="1:8">
      <c r="A1109" s="231"/>
      <c r="B1109" s="232" t="s">
        <v>493</v>
      </c>
      <c r="C1109" s="232"/>
      <c r="D1109" s="239">
        <v>1.08</v>
      </c>
      <c r="E1109" s="235" t="s">
        <v>156</v>
      </c>
      <c r="F1109" s="236">
        <v>829</v>
      </c>
      <c r="G1109" s="305">
        <f>D1109*F1109</f>
        <v>895.32</v>
      </c>
      <c r="H1109" s="284" t="s">
        <v>483</v>
      </c>
    </row>
    <row r="1110" spans="1:8">
      <c r="A1110" s="231"/>
      <c r="B1110" s="232" t="s">
        <v>484</v>
      </c>
      <c r="C1110" s="232"/>
      <c r="D1110" s="350">
        <v>0.51</v>
      </c>
      <c r="E1110" s="235" t="s">
        <v>156</v>
      </c>
      <c r="F1110" s="355">
        <v>791</v>
      </c>
      <c r="G1110" s="305">
        <f>D1110*F1110</f>
        <v>403.41</v>
      </c>
      <c r="H1110" s="230"/>
    </row>
    <row r="1111" spans="1:8">
      <c r="A1111" s="231"/>
      <c r="B1111" s="232" t="s">
        <v>274</v>
      </c>
      <c r="C1111" s="232"/>
      <c r="D1111" s="239">
        <v>0.2</v>
      </c>
      <c r="E1111" s="235" t="s">
        <v>90</v>
      </c>
      <c r="F1111" s="374">
        <v>12.92</v>
      </c>
      <c r="G1111" s="305">
        <f>D1111*F1111</f>
        <v>2.5840000000000001</v>
      </c>
      <c r="H1111" s="230"/>
    </row>
    <row r="1112" spans="1:8">
      <c r="A1112" s="357"/>
      <c r="B1112" s="358"/>
      <c r="C1112" s="359" t="s">
        <v>494</v>
      </c>
      <c r="D1112" s="360">
        <v>1</v>
      </c>
      <c r="E1112" s="361" t="s">
        <v>73</v>
      </c>
      <c r="F1112" s="362" t="s">
        <v>98</v>
      </c>
      <c r="G1112" s="363">
        <f>SUM(G1108:G1111)</f>
        <v>1301.3140000000001</v>
      </c>
      <c r="H1112" s="364" t="s">
        <v>99</v>
      </c>
    </row>
    <row r="1113" spans="1:8">
      <c r="A1113" s="365">
        <v>11.38</v>
      </c>
      <c r="B1113" s="226" t="s">
        <v>495</v>
      </c>
      <c r="C1113" s="232"/>
      <c r="D1113" s="227"/>
      <c r="E1113" s="227"/>
      <c r="F1113" s="228"/>
      <c r="G1113" s="229" t="s">
        <v>87</v>
      </c>
      <c r="H1113" s="230"/>
    </row>
    <row r="1114" spans="1:8">
      <c r="A1114" s="231"/>
      <c r="B1114" s="226" t="s">
        <v>481</v>
      </c>
      <c r="C1114" s="232"/>
      <c r="D1114" s="239" t="s">
        <v>87</v>
      </c>
      <c r="E1114" s="235" t="s">
        <v>87</v>
      </c>
      <c r="F1114" s="236" t="s">
        <v>87</v>
      </c>
      <c r="G1114" s="305" t="s">
        <v>87</v>
      </c>
      <c r="H1114" s="372" t="s">
        <v>87</v>
      </c>
    </row>
    <row r="1115" spans="1:8">
      <c r="A1115" s="231"/>
      <c r="B1115" s="232" t="s">
        <v>496</v>
      </c>
      <c r="C1115" s="232"/>
      <c r="D1115" s="239">
        <v>1.1499999999999999</v>
      </c>
      <c r="E1115" s="235" t="s">
        <v>156</v>
      </c>
      <c r="F1115" s="236">
        <v>959</v>
      </c>
      <c r="G1115" s="305">
        <f>D1115*F1115</f>
        <v>1102.8499999999999</v>
      </c>
      <c r="H1115" s="284" t="s">
        <v>483</v>
      </c>
    </row>
    <row r="1116" spans="1:8">
      <c r="A1116" s="231"/>
      <c r="B1116" s="232" t="s">
        <v>484</v>
      </c>
      <c r="C1116" s="232"/>
      <c r="D1116" s="350">
        <v>0.51</v>
      </c>
      <c r="E1116" s="235" t="s">
        <v>156</v>
      </c>
      <c r="F1116" s="355">
        <v>791</v>
      </c>
      <c r="G1116" s="305">
        <f>D1116*F1116</f>
        <v>403.41</v>
      </c>
      <c r="H1116" s="230"/>
    </row>
    <row r="1117" spans="1:8">
      <c r="A1117" s="231"/>
      <c r="B1117" s="232" t="s">
        <v>274</v>
      </c>
      <c r="C1117" s="232"/>
      <c r="D1117" s="239">
        <v>0.2</v>
      </c>
      <c r="E1117" s="235" t="s">
        <v>90</v>
      </c>
      <c r="F1117" s="374">
        <v>12.92</v>
      </c>
      <c r="G1117" s="305">
        <f>D1117*F1117</f>
        <v>2.5840000000000001</v>
      </c>
      <c r="H1117" s="230"/>
    </row>
    <row r="1118" spans="1:8">
      <c r="A1118" s="231"/>
      <c r="B1118" s="254"/>
      <c r="C1118" s="232" t="s">
        <v>497</v>
      </c>
      <c r="D1118" s="234">
        <v>1</v>
      </c>
      <c r="E1118" s="235" t="s">
        <v>73</v>
      </c>
      <c r="F1118" s="255" t="s">
        <v>98</v>
      </c>
      <c r="G1118" s="352">
        <f>SUM(G1114:G1117)</f>
        <v>1508.8440000000001</v>
      </c>
      <c r="H1118" s="257" t="s">
        <v>99</v>
      </c>
    </row>
    <row r="1119" spans="1:8">
      <c r="A1119" s="342"/>
      <c r="B1119" s="343"/>
      <c r="C1119" s="233"/>
      <c r="D1119" s="250"/>
      <c r="E1119" s="250"/>
      <c r="F1119" s="251"/>
      <c r="G1119" s="252"/>
      <c r="H1119" s="253"/>
    </row>
    <row r="1120" spans="1:8" ht="21.75" thickBot="1">
      <c r="A1120" s="258"/>
      <c r="B1120" s="259"/>
      <c r="C1120" s="260"/>
      <c r="D1120" s="271"/>
      <c r="E1120" s="271"/>
      <c r="F1120" s="272"/>
      <c r="G1120" s="273" t="s">
        <v>87</v>
      </c>
      <c r="H1120" s="274"/>
    </row>
    <row r="1121" spans="1:8">
      <c r="A1121" s="266"/>
      <c r="B1121" s="266"/>
      <c r="C1121" s="266"/>
      <c r="D1121" s="266"/>
      <c r="E1121" s="266"/>
      <c r="F1121" s="275"/>
      <c r="G1121" s="710" t="str">
        <f>$G$37</f>
        <v xml:space="preserve"> เมษายน 2549</v>
      </c>
      <c r="H1121" s="710"/>
    </row>
    <row r="1122" spans="1:8" ht="21.75">
      <c r="A1122" s="712" t="s">
        <v>498</v>
      </c>
      <c r="B1122" s="712"/>
      <c r="C1122" s="712"/>
      <c r="D1122" s="712"/>
      <c r="E1122" s="712"/>
      <c r="F1122" s="712"/>
      <c r="G1122" s="712"/>
      <c r="H1122" s="712"/>
    </row>
    <row r="1123" spans="1:8" ht="38.25" customHeight="1" thickBot="1">
      <c r="A1123" s="713" t="s">
        <v>107</v>
      </c>
      <c r="B1123" s="713"/>
      <c r="C1123" s="713"/>
      <c r="D1123" s="713"/>
      <c r="E1123" s="713"/>
      <c r="F1123" s="713"/>
      <c r="G1123" s="713"/>
      <c r="H1123" s="713"/>
    </row>
    <row r="1124" spans="1:8">
      <c r="A1124" s="714" t="s">
        <v>3</v>
      </c>
      <c r="B1124" s="716" t="s">
        <v>4</v>
      </c>
      <c r="C1124" s="717"/>
      <c r="D1124" s="720" t="s">
        <v>16</v>
      </c>
      <c r="E1124" s="720" t="s">
        <v>17</v>
      </c>
      <c r="F1124" s="213" t="s">
        <v>83</v>
      </c>
      <c r="G1124" s="214" t="s">
        <v>84</v>
      </c>
      <c r="H1124" s="722" t="s">
        <v>6</v>
      </c>
    </row>
    <row r="1125" spans="1:8">
      <c r="A1125" s="715"/>
      <c r="B1125" s="718"/>
      <c r="C1125" s="719"/>
      <c r="D1125" s="721"/>
      <c r="E1125" s="721"/>
      <c r="F1125" s="215" t="s">
        <v>85</v>
      </c>
      <c r="G1125" s="216" t="s">
        <v>85</v>
      </c>
      <c r="H1125" s="723"/>
    </row>
    <row r="1126" spans="1:8">
      <c r="A1126" s="365">
        <v>11.39</v>
      </c>
      <c r="B1126" s="226" t="s">
        <v>499</v>
      </c>
      <c r="C1126" s="232"/>
      <c r="D1126" s="227"/>
      <c r="E1126" s="227"/>
      <c r="F1126" s="228"/>
      <c r="G1126" s="229" t="s">
        <v>87</v>
      </c>
      <c r="H1126" s="230"/>
    </row>
    <row r="1127" spans="1:8">
      <c r="A1127" s="231"/>
      <c r="B1127" s="226" t="s">
        <v>481</v>
      </c>
      <c r="C1127" s="232"/>
      <c r="D1127" s="239" t="s">
        <v>87</v>
      </c>
      <c r="E1127" s="235" t="s">
        <v>87</v>
      </c>
      <c r="F1127" s="236" t="s">
        <v>87</v>
      </c>
      <c r="G1127" s="305" t="s">
        <v>87</v>
      </c>
      <c r="H1127" s="372" t="s">
        <v>87</v>
      </c>
    </row>
    <row r="1128" spans="1:8">
      <c r="A1128" s="231"/>
      <c r="B1128" s="232" t="s">
        <v>500</v>
      </c>
      <c r="C1128" s="232"/>
      <c r="D1128" s="239">
        <v>1.08</v>
      </c>
      <c r="E1128" s="235" t="s">
        <v>156</v>
      </c>
      <c r="F1128" s="236">
        <v>959</v>
      </c>
      <c r="G1128" s="305">
        <f>D1128*F1128</f>
        <v>1035.72</v>
      </c>
      <c r="H1128" s="284" t="s">
        <v>483</v>
      </c>
    </row>
    <row r="1129" spans="1:8">
      <c r="A1129" s="231"/>
      <c r="B1129" s="232" t="s">
        <v>484</v>
      </c>
      <c r="C1129" s="232"/>
      <c r="D1129" s="350">
        <v>0.51</v>
      </c>
      <c r="E1129" s="235" t="s">
        <v>156</v>
      </c>
      <c r="F1129" s="355">
        <v>791</v>
      </c>
      <c r="G1129" s="305">
        <f>D1129*F1129</f>
        <v>403.41</v>
      </c>
      <c r="H1129" s="230"/>
    </row>
    <row r="1130" spans="1:8">
      <c r="A1130" s="231"/>
      <c r="B1130" s="232" t="s">
        <v>274</v>
      </c>
      <c r="C1130" s="232"/>
      <c r="D1130" s="239">
        <v>0.2</v>
      </c>
      <c r="E1130" s="235" t="s">
        <v>90</v>
      </c>
      <c r="F1130" s="374">
        <v>12.92</v>
      </c>
      <c r="G1130" s="305">
        <f>D1130*F1130</f>
        <v>2.5840000000000001</v>
      </c>
      <c r="H1130" s="230"/>
    </row>
    <row r="1131" spans="1:8">
      <c r="A1131" s="241"/>
      <c r="B1131" s="242"/>
      <c r="C1131" s="243" t="s">
        <v>501</v>
      </c>
      <c r="D1131" s="244">
        <v>1</v>
      </c>
      <c r="E1131" s="245" t="s">
        <v>73</v>
      </c>
      <c r="F1131" s="246" t="s">
        <v>98</v>
      </c>
      <c r="G1131" s="302">
        <f>SUM(G1127:G1130)</f>
        <v>1441.7140000000002</v>
      </c>
      <c r="H1131" s="248" t="s">
        <v>99</v>
      </c>
    </row>
    <row r="1132" spans="1:8">
      <c r="A1132" s="365">
        <v>11.4</v>
      </c>
      <c r="B1132" s="226" t="s">
        <v>502</v>
      </c>
      <c r="C1132" s="232"/>
      <c r="D1132" s="227"/>
      <c r="E1132" s="227"/>
      <c r="F1132" s="228"/>
      <c r="G1132" s="229" t="s">
        <v>87</v>
      </c>
      <c r="H1132" s="230"/>
    </row>
    <row r="1133" spans="1:8">
      <c r="A1133" s="231"/>
      <c r="B1133" s="226" t="s">
        <v>481</v>
      </c>
      <c r="C1133" s="232"/>
      <c r="D1133" s="239" t="s">
        <v>87</v>
      </c>
      <c r="E1133" s="235" t="s">
        <v>87</v>
      </c>
      <c r="F1133" s="236" t="s">
        <v>87</v>
      </c>
      <c r="G1133" s="305" t="s">
        <v>87</v>
      </c>
      <c r="H1133" s="372" t="s">
        <v>87</v>
      </c>
    </row>
    <row r="1134" spans="1:8">
      <c r="A1134" s="231"/>
      <c r="B1134" s="232" t="s">
        <v>503</v>
      </c>
      <c r="C1134" s="232"/>
      <c r="D1134" s="239">
        <v>1.1499999999999999</v>
      </c>
      <c r="E1134" s="235" t="s">
        <v>156</v>
      </c>
      <c r="F1134" s="236">
        <v>2622</v>
      </c>
      <c r="G1134" s="305">
        <f>D1134*F1134</f>
        <v>3015.2999999999997</v>
      </c>
      <c r="H1134" s="284" t="s">
        <v>483</v>
      </c>
    </row>
    <row r="1135" spans="1:8">
      <c r="A1135" s="231"/>
      <c r="B1135" s="232" t="s">
        <v>484</v>
      </c>
      <c r="C1135" s="232"/>
      <c r="D1135" s="350">
        <v>0.51</v>
      </c>
      <c r="E1135" s="235" t="s">
        <v>156</v>
      </c>
      <c r="F1135" s="355">
        <v>791</v>
      </c>
      <c r="G1135" s="305">
        <f>D1135*F1135</f>
        <v>403.41</v>
      </c>
      <c r="H1135" s="230"/>
    </row>
    <row r="1136" spans="1:8">
      <c r="A1136" s="231"/>
      <c r="B1136" s="232" t="s">
        <v>274</v>
      </c>
      <c r="C1136" s="232"/>
      <c r="D1136" s="239">
        <v>0.2</v>
      </c>
      <c r="E1136" s="235" t="s">
        <v>90</v>
      </c>
      <c r="F1136" s="374">
        <v>12.92</v>
      </c>
      <c r="G1136" s="305">
        <f>D1136*F1136</f>
        <v>2.5840000000000001</v>
      </c>
      <c r="H1136" s="230"/>
    </row>
    <row r="1137" spans="1:8">
      <c r="A1137" s="241"/>
      <c r="B1137" s="242"/>
      <c r="C1137" s="243" t="s">
        <v>504</v>
      </c>
      <c r="D1137" s="244">
        <v>1</v>
      </c>
      <c r="E1137" s="245" t="s">
        <v>73</v>
      </c>
      <c r="F1137" s="246" t="s">
        <v>98</v>
      </c>
      <c r="G1137" s="302">
        <f>SUM(G1133:G1136)</f>
        <v>3421.2939999999994</v>
      </c>
      <c r="H1137" s="248" t="s">
        <v>99</v>
      </c>
    </row>
    <row r="1138" spans="1:8">
      <c r="A1138" s="365">
        <v>11.41</v>
      </c>
      <c r="B1138" s="341" t="s">
        <v>505</v>
      </c>
      <c r="C1138" s="233"/>
      <c r="D1138" s="250"/>
      <c r="E1138" s="250"/>
      <c r="F1138" s="251"/>
      <c r="G1138" s="252" t="s">
        <v>87</v>
      </c>
      <c r="H1138" s="253"/>
    </row>
    <row r="1139" spans="1:8">
      <c r="A1139" s="231"/>
      <c r="B1139" s="226" t="s">
        <v>481</v>
      </c>
      <c r="C1139" s="232"/>
      <c r="D1139" s="239" t="s">
        <v>87</v>
      </c>
      <c r="E1139" s="235" t="s">
        <v>87</v>
      </c>
      <c r="F1139" s="236" t="s">
        <v>87</v>
      </c>
      <c r="G1139" s="305" t="s">
        <v>87</v>
      </c>
      <c r="H1139" s="372" t="s">
        <v>87</v>
      </c>
    </row>
    <row r="1140" spans="1:8">
      <c r="A1140" s="231"/>
      <c r="B1140" s="232" t="s">
        <v>506</v>
      </c>
      <c r="C1140" s="232"/>
      <c r="D1140" s="239">
        <v>1.08</v>
      </c>
      <c r="E1140" s="235" t="s">
        <v>156</v>
      </c>
      <c r="F1140" s="236">
        <v>2622</v>
      </c>
      <c r="G1140" s="305">
        <f>D1140*F1140</f>
        <v>2831.76</v>
      </c>
      <c r="H1140" s="284" t="s">
        <v>483</v>
      </c>
    </row>
    <row r="1141" spans="1:8">
      <c r="A1141" s="231"/>
      <c r="B1141" s="232" t="s">
        <v>484</v>
      </c>
      <c r="C1141" s="232"/>
      <c r="D1141" s="350">
        <v>0.51</v>
      </c>
      <c r="E1141" s="235" t="s">
        <v>156</v>
      </c>
      <c r="F1141" s="355">
        <v>791</v>
      </c>
      <c r="G1141" s="305">
        <f>D1141*F1141</f>
        <v>403.41</v>
      </c>
      <c r="H1141" s="230"/>
    </row>
    <row r="1142" spans="1:8">
      <c r="A1142" s="231"/>
      <c r="B1142" s="232" t="s">
        <v>274</v>
      </c>
      <c r="C1142" s="232"/>
      <c r="D1142" s="239">
        <v>0.2</v>
      </c>
      <c r="E1142" s="235" t="s">
        <v>90</v>
      </c>
      <c r="F1142" s="374">
        <v>12.02</v>
      </c>
      <c r="G1142" s="305">
        <f>D1142*F1142</f>
        <v>2.4039999999999999</v>
      </c>
      <c r="H1142" s="230"/>
    </row>
    <row r="1143" spans="1:8">
      <c r="A1143" s="241"/>
      <c r="B1143" s="242"/>
      <c r="C1143" s="243" t="s">
        <v>507</v>
      </c>
      <c r="D1143" s="244">
        <v>1</v>
      </c>
      <c r="E1143" s="245" t="s">
        <v>73</v>
      </c>
      <c r="F1143" s="246" t="s">
        <v>98</v>
      </c>
      <c r="G1143" s="302">
        <f>SUM(G1139:G1142)</f>
        <v>3237.5740000000001</v>
      </c>
      <c r="H1143" s="248" t="s">
        <v>99</v>
      </c>
    </row>
    <row r="1144" spans="1:8">
      <c r="A1144" s="365">
        <v>11.42</v>
      </c>
      <c r="B1144" s="226" t="s">
        <v>508</v>
      </c>
      <c r="C1144" s="232"/>
      <c r="D1144" s="227"/>
      <c r="E1144" s="227"/>
      <c r="F1144" s="228"/>
      <c r="G1144" s="229" t="s">
        <v>87</v>
      </c>
      <c r="H1144" s="230"/>
    </row>
    <row r="1145" spans="1:8">
      <c r="A1145" s="231"/>
      <c r="B1145" s="226" t="s">
        <v>481</v>
      </c>
      <c r="C1145" s="232"/>
      <c r="D1145" s="239" t="s">
        <v>87</v>
      </c>
      <c r="E1145" s="235" t="s">
        <v>87</v>
      </c>
      <c r="F1145" s="236" t="s">
        <v>87</v>
      </c>
      <c r="G1145" s="305" t="s">
        <v>87</v>
      </c>
      <c r="H1145" s="372" t="s">
        <v>87</v>
      </c>
    </row>
    <row r="1146" spans="1:8">
      <c r="A1146" s="231"/>
      <c r="B1146" s="232" t="s">
        <v>509</v>
      </c>
      <c r="C1146" s="232"/>
      <c r="D1146" s="239">
        <v>1.1499999999999999</v>
      </c>
      <c r="E1146" s="235" t="s">
        <v>156</v>
      </c>
      <c r="F1146" s="236">
        <v>1544</v>
      </c>
      <c r="G1146" s="305">
        <f>D1146*F1146</f>
        <v>1775.6</v>
      </c>
      <c r="H1146" s="284" t="s">
        <v>483</v>
      </c>
    </row>
    <row r="1147" spans="1:8">
      <c r="A1147" s="231"/>
      <c r="B1147" s="232" t="s">
        <v>484</v>
      </c>
      <c r="C1147" s="232"/>
      <c r="D1147" s="350">
        <v>0.51</v>
      </c>
      <c r="E1147" s="235" t="s">
        <v>156</v>
      </c>
      <c r="F1147" s="355">
        <v>791</v>
      </c>
      <c r="G1147" s="305">
        <f>D1147*F1147</f>
        <v>403.41</v>
      </c>
      <c r="H1147" s="230"/>
    </row>
    <row r="1148" spans="1:8">
      <c r="A1148" s="231"/>
      <c r="B1148" s="232" t="s">
        <v>274</v>
      </c>
      <c r="C1148" s="232"/>
      <c r="D1148" s="239">
        <v>0.2</v>
      </c>
      <c r="E1148" s="235" t="s">
        <v>90</v>
      </c>
      <c r="F1148" s="374">
        <v>12.92</v>
      </c>
      <c r="G1148" s="305">
        <f>D1148*F1148</f>
        <v>2.5840000000000001</v>
      </c>
      <c r="H1148" s="230"/>
    </row>
    <row r="1149" spans="1:8">
      <c r="A1149" s="241"/>
      <c r="B1149" s="242"/>
      <c r="C1149" s="243" t="s">
        <v>510</v>
      </c>
      <c r="D1149" s="244">
        <v>1</v>
      </c>
      <c r="E1149" s="245" t="s">
        <v>73</v>
      </c>
      <c r="F1149" s="246" t="s">
        <v>98</v>
      </c>
      <c r="G1149" s="302">
        <f>SUM(G1145:G1148)</f>
        <v>2181.5939999999996</v>
      </c>
      <c r="H1149" s="248" t="s">
        <v>99</v>
      </c>
    </row>
    <row r="1150" spans="1:8">
      <c r="A1150" s="365">
        <v>11.43</v>
      </c>
      <c r="B1150" s="341" t="s">
        <v>511</v>
      </c>
      <c r="C1150" s="233"/>
      <c r="D1150" s="250"/>
      <c r="E1150" s="250"/>
      <c r="F1150" s="251"/>
      <c r="G1150" s="252" t="s">
        <v>87</v>
      </c>
      <c r="H1150" s="253"/>
    </row>
    <row r="1151" spans="1:8">
      <c r="A1151" s="231"/>
      <c r="B1151" s="226" t="s">
        <v>481</v>
      </c>
      <c r="C1151" s="232"/>
      <c r="D1151" s="239" t="s">
        <v>87</v>
      </c>
      <c r="E1151" s="235" t="s">
        <v>87</v>
      </c>
      <c r="F1151" s="236" t="s">
        <v>87</v>
      </c>
      <c r="G1151" s="305" t="s">
        <v>87</v>
      </c>
      <c r="H1151" s="372" t="s">
        <v>87</v>
      </c>
    </row>
    <row r="1152" spans="1:8">
      <c r="A1152" s="231"/>
      <c r="B1152" s="232" t="s">
        <v>512</v>
      </c>
      <c r="C1152" s="232"/>
      <c r="D1152" s="239">
        <v>1.08</v>
      </c>
      <c r="E1152" s="235" t="s">
        <v>156</v>
      </c>
      <c r="F1152" s="236">
        <v>1544</v>
      </c>
      <c r="G1152" s="305">
        <f>D1152*F1152</f>
        <v>1667.5200000000002</v>
      </c>
      <c r="H1152" s="284" t="s">
        <v>483</v>
      </c>
    </row>
    <row r="1153" spans="1:8">
      <c r="A1153" s="231"/>
      <c r="B1153" s="232" t="s">
        <v>484</v>
      </c>
      <c r="C1153" s="232"/>
      <c r="D1153" s="350">
        <v>0.51</v>
      </c>
      <c r="E1153" s="235" t="s">
        <v>156</v>
      </c>
      <c r="F1153" s="355">
        <v>791</v>
      </c>
      <c r="G1153" s="305">
        <f>D1153*F1153</f>
        <v>403.41</v>
      </c>
      <c r="H1153" s="230"/>
    </row>
    <row r="1154" spans="1:8">
      <c r="A1154" s="231"/>
      <c r="B1154" s="232" t="s">
        <v>274</v>
      </c>
      <c r="C1154" s="232"/>
      <c r="D1154" s="239">
        <v>0.2</v>
      </c>
      <c r="E1154" s="235" t="s">
        <v>90</v>
      </c>
      <c r="F1154" s="374">
        <v>12.92</v>
      </c>
      <c r="G1154" s="305">
        <f>D1154*F1154</f>
        <v>2.5840000000000001</v>
      </c>
      <c r="H1154" s="230"/>
    </row>
    <row r="1155" spans="1:8">
      <c r="A1155" s="231"/>
      <c r="B1155" s="254"/>
      <c r="C1155" s="232" t="s">
        <v>513</v>
      </c>
      <c r="D1155" s="234">
        <v>1</v>
      </c>
      <c r="E1155" s="235" t="s">
        <v>73</v>
      </c>
      <c r="F1155" s="255" t="s">
        <v>98</v>
      </c>
      <c r="G1155" s="352">
        <f>SUM(G1151:G1154)</f>
        <v>2073.5140000000001</v>
      </c>
      <c r="H1155" s="257" t="s">
        <v>99</v>
      </c>
    </row>
    <row r="1156" spans="1:8">
      <c r="A1156" s="342"/>
      <c r="B1156" s="343"/>
      <c r="C1156" s="233"/>
      <c r="D1156" s="250"/>
      <c r="E1156" s="250"/>
      <c r="F1156" s="251"/>
      <c r="G1156" s="252" t="s">
        <v>87</v>
      </c>
      <c r="H1156" s="253"/>
    </row>
    <row r="1157" spans="1:8" ht="21.75" thickBot="1">
      <c r="A1157" s="258"/>
      <c r="B1157" s="259"/>
      <c r="C1157" s="260"/>
      <c r="D1157" s="271"/>
      <c r="E1157" s="271"/>
      <c r="F1157" s="272"/>
      <c r="G1157" s="273" t="s">
        <v>87</v>
      </c>
      <c r="H1157" s="274"/>
    </row>
    <row r="1158" spans="1:8">
      <c r="A1158" s="266"/>
      <c r="B1158" s="266"/>
      <c r="C1158" s="266"/>
      <c r="D1158" s="266"/>
      <c r="E1158" s="266"/>
      <c r="F1158" s="275"/>
      <c r="G1158" s="710" t="str">
        <f>$G$37</f>
        <v xml:space="preserve"> เมษายน 2549</v>
      </c>
      <c r="H1158" s="710"/>
    </row>
    <row r="1159" spans="1:8" ht="21.75">
      <c r="A1159" s="712" t="s">
        <v>514</v>
      </c>
      <c r="B1159" s="712"/>
      <c r="C1159" s="712"/>
      <c r="D1159" s="712"/>
      <c r="E1159" s="712"/>
      <c r="F1159" s="712"/>
      <c r="G1159" s="712"/>
      <c r="H1159" s="712"/>
    </row>
    <row r="1160" spans="1:8" ht="38.25" customHeight="1" thickBot="1">
      <c r="A1160" s="713" t="s">
        <v>107</v>
      </c>
      <c r="B1160" s="713"/>
      <c r="C1160" s="713"/>
      <c r="D1160" s="713"/>
      <c r="E1160" s="713"/>
      <c r="F1160" s="713"/>
      <c r="G1160" s="713"/>
      <c r="H1160" s="713"/>
    </row>
    <row r="1161" spans="1:8">
      <c r="A1161" s="714" t="s">
        <v>3</v>
      </c>
      <c r="B1161" s="716" t="s">
        <v>4</v>
      </c>
      <c r="C1161" s="717"/>
      <c r="D1161" s="720" t="s">
        <v>16</v>
      </c>
      <c r="E1161" s="720" t="s">
        <v>17</v>
      </c>
      <c r="F1161" s="213" t="s">
        <v>83</v>
      </c>
      <c r="G1161" s="214" t="s">
        <v>84</v>
      </c>
      <c r="H1161" s="722" t="s">
        <v>6</v>
      </c>
    </row>
    <row r="1162" spans="1:8">
      <c r="A1162" s="715"/>
      <c r="B1162" s="718"/>
      <c r="C1162" s="719"/>
      <c r="D1162" s="721"/>
      <c r="E1162" s="721"/>
      <c r="F1162" s="215" t="s">
        <v>85</v>
      </c>
      <c r="G1162" s="216" t="s">
        <v>85</v>
      </c>
      <c r="H1162" s="723"/>
    </row>
    <row r="1163" spans="1:8">
      <c r="A1163" s="365">
        <v>11.44</v>
      </c>
      <c r="B1163" s="341" t="s">
        <v>515</v>
      </c>
      <c r="C1163" s="233"/>
      <c r="D1163" s="250"/>
      <c r="E1163" s="250"/>
      <c r="F1163" s="251"/>
      <c r="G1163" s="252" t="s">
        <v>87</v>
      </c>
      <c r="H1163" s="253"/>
    </row>
    <row r="1164" spans="1:8">
      <c r="A1164" s="231"/>
      <c r="B1164" s="277" t="s">
        <v>516</v>
      </c>
      <c r="C1164" s="232"/>
      <c r="D1164" s="239" t="s">
        <v>87</v>
      </c>
      <c r="E1164" s="235" t="s">
        <v>87</v>
      </c>
      <c r="F1164" s="236" t="s">
        <v>87</v>
      </c>
      <c r="G1164" s="305" t="s">
        <v>87</v>
      </c>
      <c r="H1164" s="372" t="s">
        <v>87</v>
      </c>
    </row>
    <row r="1165" spans="1:8">
      <c r="A1165" s="231"/>
      <c r="B1165" s="232" t="s">
        <v>517</v>
      </c>
      <c r="C1165" s="232"/>
      <c r="D1165" s="239">
        <v>7</v>
      </c>
      <c r="E1165" s="235" t="s">
        <v>217</v>
      </c>
      <c r="F1165" s="236">
        <v>16.149999999999999</v>
      </c>
      <c r="G1165" s="305">
        <f>D1165*F1165</f>
        <v>113.04999999999998</v>
      </c>
      <c r="H1165" s="238" t="s">
        <v>87</v>
      </c>
    </row>
    <row r="1166" spans="1:8">
      <c r="A1166" s="231"/>
      <c r="B1166" s="232" t="s">
        <v>518</v>
      </c>
      <c r="C1166" s="232"/>
      <c r="D1166" s="350">
        <v>0.05</v>
      </c>
      <c r="E1166" s="235" t="s">
        <v>93</v>
      </c>
      <c r="F1166" s="236">
        <v>287.5</v>
      </c>
      <c r="G1166" s="305">
        <f>D1166*F1166</f>
        <v>14.375</v>
      </c>
      <c r="H1166" s="230"/>
    </row>
    <row r="1167" spans="1:8">
      <c r="A1167" s="231"/>
      <c r="B1167" s="232" t="s">
        <v>519</v>
      </c>
      <c r="C1167" s="232"/>
      <c r="D1167" s="239">
        <v>0.02</v>
      </c>
      <c r="E1167" s="235" t="s">
        <v>93</v>
      </c>
      <c r="F1167" s="374">
        <v>10</v>
      </c>
      <c r="G1167" s="305">
        <f>D1167*F1167</f>
        <v>0.2</v>
      </c>
      <c r="H1167" s="230"/>
    </row>
    <row r="1168" spans="1:8">
      <c r="A1168" s="241"/>
      <c r="B1168" s="242"/>
      <c r="C1168" s="243" t="s">
        <v>520</v>
      </c>
      <c r="D1168" s="244">
        <v>1</v>
      </c>
      <c r="E1168" s="245" t="s">
        <v>73</v>
      </c>
      <c r="F1168" s="246" t="s">
        <v>98</v>
      </c>
      <c r="G1168" s="302">
        <f>SUM(G1164:G1167)</f>
        <v>127.62499999999999</v>
      </c>
      <c r="H1168" s="248" t="s">
        <v>99</v>
      </c>
    </row>
    <row r="1169" spans="1:8">
      <c r="A1169" s="365">
        <v>11.45</v>
      </c>
      <c r="B1169" s="341" t="s">
        <v>521</v>
      </c>
      <c r="C1169" s="233"/>
      <c r="D1169" s="250"/>
      <c r="E1169" s="250"/>
      <c r="F1169" s="251"/>
      <c r="G1169" s="252" t="s">
        <v>87</v>
      </c>
      <c r="H1169" s="253"/>
    </row>
    <row r="1170" spans="1:8">
      <c r="A1170" s="231"/>
      <c r="B1170" s="277" t="s">
        <v>516</v>
      </c>
      <c r="C1170" s="232"/>
      <c r="D1170" s="239" t="s">
        <v>87</v>
      </c>
      <c r="E1170" s="235" t="s">
        <v>87</v>
      </c>
      <c r="F1170" s="236" t="s">
        <v>87</v>
      </c>
      <c r="G1170" s="305" t="s">
        <v>87</v>
      </c>
      <c r="H1170" s="372" t="s">
        <v>87</v>
      </c>
    </row>
    <row r="1171" spans="1:8">
      <c r="A1171" s="231"/>
      <c r="B1171" s="232" t="s">
        <v>517</v>
      </c>
      <c r="C1171" s="232"/>
      <c r="D1171" s="239">
        <v>50</v>
      </c>
      <c r="E1171" s="235" t="s">
        <v>217</v>
      </c>
      <c r="F1171" s="236">
        <v>6.25</v>
      </c>
      <c r="G1171" s="305">
        <f>D1171*F1171</f>
        <v>312.5</v>
      </c>
      <c r="H1171" s="238" t="s">
        <v>87</v>
      </c>
    </row>
    <row r="1172" spans="1:8">
      <c r="A1172" s="231"/>
      <c r="B1172" s="232" t="s">
        <v>518</v>
      </c>
      <c r="C1172" s="232"/>
      <c r="D1172" s="350">
        <v>0.05</v>
      </c>
      <c r="E1172" s="235" t="s">
        <v>93</v>
      </c>
      <c r="F1172" s="236">
        <v>287.5</v>
      </c>
      <c r="G1172" s="305">
        <f>D1172*F1172</f>
        <v>14.375</v>
      </c>
      <c r="H1172" s="230"/>
    </row>
    <row r="1173" spans="1:8">
      <c r="A1173" s="231"/>
      <c r="B1173" s="232" t="s">
        <v>519</v>
      </c>
      <c r="C1173" s="232"/>
      <c r="D1173" s="239">
        <v>0.02</v>
      </c>
      <c r="E1173" s="235" t="s">
        <v>93</v>
      </c>
      <c r="F1173" s="374">
        <v>10</v>
      </c>
      <c r="G1173" s="305">
        <f>D1173*F1173</f>
        <v>0.2</v>
      </c>
      <c r="H1173" s="230"/>
    </row>
    <row r="1174" spans="1:8">
      <c r="A1174" s="241"/>
      <c r="B1174" s="242"/>
      <c r="C1174" s="243" t="s">
        <v>522</v>
      </c>
      <c r="D1174" s="244">
        <v>1</v>
      </c>
      <c r="E1174" s="245" t="s">
        <v>73</v>
      </c>
      <c r="F1174" s="246" t="s">
        <v>98</v>
      </c>
      <c r="G1174" s="302">
        <f>SUM(G1170:G1173)</f>
        <v>327.07499999999999</v>
      </c>
      <c r="H1174" s="248" t="s">
        <v>99</v>
      </c>
    </row>
    <row r="1175" spans="1:8">
      <c r="A1175" s="382"/>
      <c r="B1175" s="383"/>
      <c r="C1175" s="384"/>
      <c r="D1175" s="385"/>
      <c r="E1175" s="386"/>
      <c r="F1175" s="387"/>
      <c r="G1175" s="388"/>
      <c r="H1175" s="328"/>
    </row>
    <row r="1176" spans="1:8">
      <c r="A1176" s="231"/>
      <c r="B1176" s="254"/>
      <c r="C1176" s="232"/>
      <c r="D1176" s="227"/>
      <c r="E1176" s="227"/>
      <c r="F1176" s="228"/>
      <c r="G1176" s="229" t="s">
        <v>87</v>
      </c>
      <c r="H1176" s="230"/>
    </row>
    <row r="1177" spans="1:8">
      <c r="A1177" s="231"/>
      <c r="B1177" s="254"/>
      <c r="C1177" s="232"/>
      <c r="D1177" s="227"/>
      <c r="E1177" s="227"/>
      <c r="F1177" s="228"/>
      <c r="G1177" s="229" t="s">
        <v>87</v>
      </c>
      <c r="H1177" s="230"/>
    </row>
    <row r="1178" spans="1:8">
      <c r="A1178" s="231"/>
      <c r="B1178" s="254"/>
      <c r="C1178" s="232"/>
      <c r="D1178" s="227"/>
      <c r="E1178" s="227"/>
      <c r="F1178" s="228"/>
      <c r="G1178" s="229" t="s">
        <v>87</v>
      </c>
      <c r="H1178" s="230"/>
    </row>
    <row r="1179" spans="1:8">
      <c r="A1179" s="231"/>
      <c r="B1179" s="254"/>
      <c r="C1179" s="232"/>
      <c r="D1179" s="227"/>
      <c r="E1179" s="227"/>
      <c r="F1179" s="228"/>
      <c r="G1179" s="229" t="s">
        <v>87</v>
      </c>
      <c r="H1179" s="230"/>
    </row>
    <row r="1180" spans="1:8">
      <c r="A1180" s="231"/>
      <c r="B1180" s="254"/>
      <c r="C1180" s="232"/>
      <c r="D1180" s="227"/>
      <c r="E1180" s="227"/>
      <c r="F1180" s="228"/>
      <c r="G1180" s="229" t="s">
        <v>87</v>
      </c>
      <c r="H1180" s="230"/>
    </row>
    <row r="1181" spans="1:8">
      <c r="A1181" s="231"/>
      <c r="B1181" s="254"/>
      <c r="C1181" s="232"/>
      <c r="D1181" s="227"/>
      <c r="E1181" s="227"/>
      <c r="F1181" s="228"/>
      <c r="G1181" s="229" t="s">
        <v>87</v>
      </c>
      <c r="H1181" s="230"/>
    </row>
    <row r="1182" spans="1:8">
      <c r="A1182" s="231"/>
      <c r="B1182" s="254"/>
      <c r="C1182" s="232"/>
      <c r="D1182" s="227"/>
      <c r="E1182" s="227"/>
      <c r="F1182" s="228"/>
      <c r="G1182" s="229" t="s">
        <v>87</v>
      </c>
      <c r="H1182" s="230"/>
    </row>
    <row r="1183" spans="1:8">
      <c r="A1183" s="231"/>
      <c r="B1183" s="254"/>
      <c r="C1183" s="232"/>
      <c r="D1183" s="227"/>
      <c r="E1183" s="227"/>
      <c r="F1183" s="228"/>
      <c r="G1183" s="229" t="s">
        <v>87</v>
      </c>
      <c r="H1183" s="230"/>
    </row>
    <row r="1184" spans="1:8">
      <c r="A1184" s="231"/>
      <c r="B1184" s="254"/>
      <c r="C1184" s="232"/>
      <c r="D1184" s="227"/>
      <c r="E1184" s="227"/>
      <c r="F1184" s="228"/>
      <c r="G1184" s="229" t="s">
        <v>87</v>
      </c>
      <c r="H1184" s="230"/>
    </row>
    <row r="1185" spans="1:8">
      <c r="A1185" s="231"/>
      <c r="B1185" s="254"/>
      <c r="C1185" s="232"/>
      <c r="D1185" s="227"/>
      <c r="E1185" s="227"/>
      <c r="F1185" s="228"/>
      <c r="G1185" s="229" t="s">
        <v>87</v>
      </c>
      <c r="H1185" s="230"/>
    </row>
    <row r="1186" spans="1:8">
      <c r="A1186" s="231"/>
      <c r="B1186" s="254"/>
      <c r="C1186" s="232"/>
      <c r="D1186" s="227"/>
      <c r="E1186" s="227"/>
      <c r="F1186" s="228"/>
      <c r="G1186" s="229" t="s">
        <v>87</v>
      </c>
      <c r="H1186" s="230"/>
    </row>
    <row r="1187" spans="1:8">
      <c r="A1187" s="231"/>
      <c r="B1187" s="254"/>
      <c r="C1187" s="232"/>
      <c r="D1187" s="227"/>
      <c r="E1187" s="227"/>
      <c r="F1187" s="228"/>
      <c r="G1187" s="229" t="s">
        <v>87</v>
      </c>
      <c r="H1187" s="230"/>
    </row>
    <row r="1188" spans="1:8">
      <c r="A1188" s="231"/>
      <c r="B1188" s="254"/>
      <c r="C1188" s="232"/>
      <c r="D1188" s="227"/>
      <c r="E1188" s="227"/>
      <c r="F1188" s="228"/>
      <c r="G1188" s="229" t="s">
        <v>87</v>
      </c>
      <c r="H1188" s="230"/>
    </row>
    <row r="1189" spans="1:8">
      <c r="A1189" s="231"/>
      <c r="B1189" s="254"/>
      <c r="C1189" s="232"/>
      <c r="D1189" s="227"/>
      <c r="E1189" s="227"/>
      <c r="F1189" s="228"/>
      <c r="G1189" s="229" t="s">
        <v>87</v>
      </c>
      <c r="H1189" s="230"/>
    </row>
    <row r="1190" spans="1:8">
      <c r="A1190" s="231"/>
      <c r="B1190" s="254"/>
      <c r="C1190" s="232"/>
      <c r="D1190" s="227"/>
      <c r="E1190" s="227"/>
      <c r="F1190" s="228"/>
      <c r="G1190" s="229" t="s">
        <v>87</v>
      </c>
      <c r="H1190" s="230"/>
    </row>
    <row r="1191" spans="1:8">
      <c r="A1191" s="231"/>
      <c r="B1191" s="254"/>
      <c r="C1191" s="232"/>
      <c r="D1191" s="227"/>
      <c r="E1191" s="227"/>
      <c r="F1191" s="228"/>
      <c r="G1191" s="229" t="s">
        <v>87</v>
      </c>
      <c r="H1191" s="230"/>
    </row>
    <row r="1192" spans="1:8">
      <c r="A1192" s="231"/>
      <c r="B1192" s="254"/>
      <c r="C1192" s="232"/>
      <c r="D1192" s="227"/>
      <c r="E1192" s="227"/>
      <c r="F1192" s="228"/>
      <c r="G1192" s="229" t="s">
        <v>87</v>
      </c>
      <c r="H1192" s="230"/>
    </row>
    <row r="1193" spans="1:8">
      <c r="A1193" s="231"/>
      <c r="B1193" s="254"/>
      <c r="C1193" s="232"/>
      <c r="D1193" s="227"/>
      <c r="E1193" s="227"/>
      <c r="F1193" s="228"/>
      <c r="G1193" s="229" t="s">
        <v>87</v>
      </c>
      <c r="H1193" s="230"/>
    </row>
    <row r="1194" spans="1:8" ht="21.75" thickBot="1">
      <c r="A1194" s="258"/>
      <c r="B1194" s="259"/>
      <c r="C1194" s="260"/>
      <c r="D1194" s="271"/>
      <c r="E1194" s="271"/>
      <c r="F1194" s="272"/>
      <c r="G1194" s="273" t="s">
        <v>87</v>
      </c>
      <c r="H1194" s="274"/>
    </row>
    <row r="1195" spans="1:8">
      <c r="A1195" s="266"/>
      <c r="B1195" s="266"/>
      <c r="C1195" s="266"/>
      <c r="D1195" s="266"/>
      <c r="E1195" s="266"/>
      <c r="F1195" s="275"/>
      <c r="G1195" s="710" t="str">
        <f>$G$37</f>
        <v xml:space="preserve"> เมษายน 2549</v>
      </c>
      <c r="H1195" s="710"/>
    </row>
    <row r="1196" spans="1:8" ht="21.75">
      <c r="A1196" s="712" t="s">
        <v>523</v>
      </c>
      <c r="B1196" s="712"/>
      <c r="C1196" s="712"/>
      <c r="D1196" s="712"/>
      <c r="E1196" s="712"/>
      <c r="F1196" s="712"/>
      <c r="G1196" s="712"/>
      <c r="H1196" s="712"/>
    </row>
    <row r="1197" spans="1:8" ht="38.25" customHeight="1" thickBot="1">
      <c r="A1197" s="713" t="s">
        <v>107</v>
      </c>
      <c r="B1197" s="713"/>
      <c r="C1197" s="713"/>
      <c r="D1197" s="713"/>
      <c r="E1197" s="713"/>
      <c r="F1197" s="713"/>
      <c r="G1197" s="713"/>
      <c r="H1197" s="713"/>
    </row>
    <row r="1198" spans="1:8">
      <c r="A1198" s="714" t="s">
        <v>3</v>
      </c>
      <c r="B1198" s="716" t="s">
        <v>4</v>
      </c>
      <c r="C1198" s="717"/>
      <c r="D1198" s="720" t="s">
        <v>16</v>
      </c>
      <c r="E1198" s="720" t="s">
        <v>17</v>
      </c>
      <c r="F1198" s="213" t="s">
        <v>83</v>
      </c>
      <c r="G1198" s="214" t="s">
        <v>84</v>
      </c>
      <c r="H1198" s="722" t="s">
        <v>6</v>
      </c>
    </row>
    <row r="1199" spans="1:8">
      <c r="A1199" s="715"/>
      <c r="B1199" s="718"/>
      <c r="C1199" s="719"/>
      <c r="D1199" s="721"/>
      <c r="E1199" s="721"/>
      <c r="F1199" s="215" t="s">
        <v>85</v>
      </c>
      <c r="G1199" s="216" t="s">
        <v>85</v>
      </c>
      <c r="H1199" s="723"/>
    </row>
    <row r="1200" spans="1:8" ht="21.75">
      <c r="A1200" s="399">
        <v>12</v>
      </c>
      <c r="B1200" s="218" t="s">
        <v>524</v>
      </c>
      <c r="C1200" s="400"/>
      <c r="D1200" s="227"/>
      <c r="E1200" s="227"/>
      <c r="F1200" s="228"/>
      <c r="G1200" s="229" t="s">
        <v>87</v>
      </c>
      <c r="H1200" s="230"/>
    </row>
    <row r="1201" spans="1:8">
      <c r="A1201" s="249">
        <v>12.1</v>
      </c>
      <c r="B1201" s="226" t="s">
        <v>525</v>
      </c>
      <c r="C1201" s="232"/>
      <c r="D1201" s="239" t="s">
        <v>87</v>
      </c>
      <c r="E1201" s="235" t="s">
        <v>87</v>
      </c>
      <c r="F1201" s="236" t="s">
        <v>87</v>
      </c>
      <c r="G1201" s="305" t="s">
        <v>87</v>
      </c>
      <c r="H1201" s="372" t="s">
        <v>87</v>
      </c>
    </row>
    <row r="1202" spans="1:8">
      <c r="A1202" s="231"/>
      <c r="B1202" s="226" t="s">
        <v>526</v>
      </c>
      <c r="C1202" s="232"/>
      <c r="D1202" s="239" t="s">
        <v>87</v>
      </c>
      <c r="E1202" s="235" t="s">
        <v>87</v>
      </c>
      <c r="F1202" s="236" t="s">
        <v>87</v>
      </c>
      <c r="G1202" s="305" t="s">
        <v>87</v>
      </c>
      <c r="H1202" s="372" t="s">
        <v>87</v>
      </c>
    </row>
    <row r="1203" spans="1:8">
      <c r="A1203" s="231"/>
      <c r="B1203" s="254"/>
      <c r="C1203" s="232" t="s">
        <v>527</v>
      </c>
      <c r="D1203" s="373">
        <v>0.72499999999999998</v>
      </c>
      <c r="E1203" s="235" t="s">
        <v>156</v>
      </c>
      <c r="F1203" s="236">
        <v>415</v>
      </c>
      <c r="G1203" s="305">
        <f>D1203*F1203</f>
        <v>300.875</v>
      </c>
      <c r="H1203" s="372" t="s">
        <v>483</v>
      </c>
    </row>
    <row r="1204" spans="1:8">
      <c r="A1204" s="231"/>
      <c r="B1204" s="254"/>
      <c r="C1204" s="232" t="s">
        <v>528</v>
      </c>
      <c r="D1204" s="350">
        <v>0.25</v>
      </c>
      <c r="E1204" s="235" t="s">
        <v>156</v>
      </c>
      <c r="F1204" s="355">
        <v>388</v>
      </c>
      <c r="G1204" s="305">
        <f>D1204*F1204</f>
        <v>97</v>
      </c>
      <c r="H1204" s="230"/>
    </row>
    <row r="1205" spans="1:8">
      <c r="A1205" s="231"/>
      <c r="B1205" s="254"/>
      <c r="C1205" s="232" t="s">
        <v>274</v>
      </c>
      <c r="D1205" s="239">
        <v>0.15</v>
      </c>
      <c r="E1205" s="235" t="s">
        <v>90</v>
      </c>
      <c r="F1205" s="374">
        <v>12.92</v>
      </c>
      <c r="G1205" s="305">
        <f>D1205*F1205</f>
        <v>1.9379999999999999</v>
      </c>
      <c r="H1205" s="230"/>
    </row>
    <row r="1206" spans="1:8">
      <c r="A1206" s="241"/>
      <c r="B1206" s="242"/>
      <c r="C1206" s="243" t="s">
        <v>529</v>
      </c>
      <c r="D1206" s="244">
        <v>1</v>
      </c>
      <c r="E1206" s="245" t="s">
        <v>73</v>
      </c>
      <c r="F1206" s="246" t="s">
        <v>98</v>
      </c>
      <c r="G1206" s="302">
        <f>SUM(G1201:G1205)</f>
        <v>399.81299999999999</v>
      </c>
      <c r="H1206" s="248" t="s">
        <v>99</v>
      </c>
    </row>
    <row r="1207" spans="1:8">
      <c r="A1207" s="249">
        <v>12.2</v>
      </c>
      <c r="B1207" s="226" t="s">
        <v>530</v>
      </c>
      <c r="C1207" s="233"/>
      <c r="D1207" s="344" t="s">
        <v>87</v>
      </c>
      <c r="E1207" s="345" t="s">
        <v>87</v>
      </c>
      <c r="F1207" s="355" t="s">
        <v>87</v>
      </c>
      <c r="G1207" s="375" t="s">
        <v>87</v>
      </c>
      <c r="H1207" s="376" t="s">
        <v>87</v>
      </c>
    </row>
    <row r="1208" spans="1:8">
      <c r="A1208" s="231"/>
      <c r="B1208" s="226" t="s">
        <v>526</v>
      </c>
      <c r="C1208" s="232"/>
      <c r="D1208" s="239" t="s">
        <v>87</v>
      </c>
      <c r="E1208" s="235" t="s">
        <v>87</v>
      </c>
      <c r="F1208" s="236" t="s">
        <v>87</v>
      </c>
      <c r="G1208" s="305" t="s">
        <v>87</v>
      </c>
      <c r="H1208" s="372" t="s">
        <v>87</v>
      </c>
    </row>
    <row r="1209" spans="1:8">
      <c r="A1209" s="231"/>
      <c r="B1209" s="254"/>
      <c r="C1209" s="232" t="s">
        <v>527</v>
      </c>
      <c r="D1209" s="373">
        <v>0.72499999999999998</v>
      </c>
      <c r="E1209" s="235" t="s">
        <v>156</v>
      </c>
      <c r="F1209" s="236">
        <v>415</v>
      </c>
      <c r="G1209" s="305">
        <f>D1209*F1209</f>
        <v>300.875</v>
      </c>
      <c r="H1209" s="230"/>
    </row>
    <row r="1210" spans="1:8">
      <c r="A1210" s="231"/>
      <c r="B1210" s="254"/>
      <c r="C1210" s="232" t="s">
        <v>531</v>
      </c>
      <c r="D1210" s="350">
        <v>0.25</v>
      </c>
      <c r="E1210" s="235" t="s">
        <v>156</v>
      </c>
      <c r="F1210" s="355">
        <v>830</v>
      </c>
      <c r="G1210" s="305">
        <f>D1210*F1210</f>
        <v>207.5</v>
      </c>
      <c r="H1210" s="230"/>
    </row>
    <row r="1211" spans="1:8">
      <c r="A1211" s="231"/>
      <c r="B1211" s="254"/>
      <c r="C1211" s="232" t="s">
        <v>274</v>
      </c>
      <c r="D1211" s="239">
        <v>0.15</v>
      </c>
      <c r="E1211" s="235" t="s">
        <v>90</v>
      </c>
      <c r="F1211" s="374">
        <v>12.92</v>
      </c>
      <c r="G1211" s="305">
        <f>D1211*F1211</f>
        <v>1.9379999999999999</v>
      </c>
      <c r="H1211" s="230"/>
    </row>
    <row r="1212" spans="1:8">
      <c r="A1212" s="241"/>
      <c r="B1212" s="242"/>
      <c r="C1212" s="243" t="s">
        <v>529</v>
      </c>
      <c r="D1212" s="244">
        <v>1</v>
      </c>
      <c r="E1212" s="245" t="s">
        <v>73</v>
      </c>
      <c r="F1212" s="246" t="s">
        <v>98</v>
      </c>
      <c r="G1212" s="302">
        <f>SUM(G1207:G1211)</f>
        <v>510.31299999999999</v>
      </c>
      <c r="H1212" s="248" t="s">
        <v>99</v>
      </c>
    </row>
    <row r="1213" spans="1:8">
      <c r="A1213" s="249">
        <v>12.3</v>
      </c>
      <c r="B1213" s="341" t="s">
        <v>532</v>
      </c>
      <c r="C1213" s="233"/>
      <c r="D1213" s="239" t="s">
        <v>87</v>
      </c>
      <c r="E1213" s="235" t="s">
        <v>87</v>
      </c>
      <c r="F1213" s="236" t="s">
        <v>87</v>
      </c>
      <c r="G1213" s="305" t="s">
        <v>87</v>
      </c>
      <c r="H1213" s="372" t="s">
        <v>87</v>
      </c>
    </row>
    <row r="1214" spans="1:8">
      <c r="A1214" s="231"/>
      <c r="B1214" s="226" t="s">
        <v>286</v>
      </c>
      <c r="C1214" s="232"/>
      <c r="D1214" s="239" t="s">
        <v>87</v>
      </c>
      <c r="E1214" s="235" t="s">
        <v>87</v>
      </c>
      <c r="F1214" s="236" t="s">
        <v>87</v>
      </c>
      <c r="G1214" s="305" t="s">
        <v>87</v>
      </c>
      <c r="H1214" s="372" t="s">
        <v>87</v>
      </c>
    </row>
    <row r="1215" spans="1:8">
      <c r="A1215" s="231"/>
      <c r="B1215" s="254"/>
      <c r="C1215" s="232" t="s">
        <v>533</v>
      </c>
      <c r="D1215" s="373">
        <v>0.56999999999999995</v>
      </c>
      <c r="E1215" s="235" t="s">
        <v>156</v>
      </c>
      <c r="F1215" s="236">
        <v>637</v>
      </c>
      <c r="G1215" s="305">
        <f>D1215*F1215</f>
        <v>363.09</v>
      </c>
      <c r="H1215" s="372" t="s">
        <v>483</v>
      </c>
    </row>
    <row r="1216" spans="1:8">
      <c r="A1216" s="231"/>
      <c r="B1216" s="254"/>
      <c r="C1216" s="232" t="s">
        <v>531</v>
      </c>
      <c r="D1216" s="350">
        <v>0.25</v>
      </c>
      <c r="E1216" s="235" t="s">
        <v>156</v>
      </c>
      <c r="F1216" s="355">
        <v>830</v>
      </c>
      <c r="G1216" s="305">
        <f>D1216*F1216</f>
        <v>207.5</v>
      </c>
      <c r="H1216" s="230"/>
    </row>
    <row r="1217" spans="1:8">
      <c r="A1217" s="231"/>
      <c r="B1217" s="254"/>
      <c r="C1217" s="232" t="s">
        <v>274</v>
      </c>
      <c r="D1217" s="239">
        <v>0.15</v>
      </c>
      <c r="E1217" s="235" t="s">
        <v>90</v>
      </c>
      <c r="F1217" s="374">
        <v>12.92</v>
      </c>
      <c r="G1217" s="305">
        <f>D1217*F1217</f>
        <v>1.9379999999999999</v>
      </c>
      <c r="H1217" s="230"/>
    </row>
    <row r="1218" spans="1:8">
      <c r="A1218" s="241"/>
      <c r="B1218" s="242"/>
      <c r="C1218" s="243" t="s">
        <v>534</v>
      </c>
      <c r="D1218" s="244">
        <v>1</v>
      </c>
      <c r="E1218" s="245" t="s">
        <v>73</v>
      </c>
      <c r="F1218" s="246" t="s">
        <v>98</v>
      </c>
      <c r="G1218" s="302">
        <f>SUM(G1213:G1217)</f>
        <v>572.52799999999991</v>
      </c>
      <c r="H1218" s="248" t="s">
        <v>99</v>
      </c>
    </row>
    <row r="1219" spans="1:8">
      <c r="A1219" s="249">
        <v>12.4</v>
      </c>
      <c r="B1219" s="341" t="s">
        <v>535</v>
      </c>
      <c r="C1219" s="233"/>
      <c r="D1219" s="344" t="s">
        <v>87</v>
      </c>
      <c r="E1219" s="345" t="s">
        <v>87</v>
      </c>
      <c r="F1219" s="355" t="s">
        <v>87</v>
      </c>
      <c r="G1219" s="375" t="s">
        <v>87</v>
      </c>
      <c r="H1219" s="376" t="s">
        <v>87</v>
      </c>
    </row>
    <row r="1220" spans="1:8">
      <c r="A1220" s="231"/>
      <c r="B1220" s="226" t="s">
        <v>286</v>
      </c>
      <c r="C1220" s="232"/>
      <c r="D1220" s="239" t="s">
        <v>87</v>
      </c>
      <c r="E1220" s="235" t="s">
        <v>87</v>
      </c>
      <c r="F1220" s="236" t="s">
        <v>87</v>
      </c>
      <c r="G1220" s="305" t="s">
        <v>87</v>
      </c>
      <c r="H1220" s="372" t="s">
        <v>87</v>
      </c>
    </row>
    <row r="1221" spans="1:8">
      <c r="A1221" s="231"/>
      <c r="B1221" s="254"/>
      <c r="C1221" s="232" t="s">
        <v>536</v>
      </c>
      <c r="D1221" s="373">
        <v>0.56999999999999995</v>
      </c>
      <c r="E1221" s="235" t="s">
        <v>156</v>
      </c>
      <c r="F1221" s="236">
        <v>787</v>
      </c>
      <c r="G1221" s="305">
        <f>D1221*F1221</f>
        <v>448.59</v>
      </c>
      <c r="H1221" s="372" t="s">
        <v>483</v>
      </c>
    </row>
    <row r="1222" spans="1:8">
      <c r="A1222" s="231"/>
      <c r="B1222" s="254"/>
      <c r="C1222" s="232" t="s">
        <v>531</v>
      </c>
      <c r="D1222" s="350">
        <v>0.25</v>
      </c>
      <c r="E1222" s="235" t="s">
        <v>156</v>
      </c>
      <c r="F1222" s="355">
        <v>830</v>
      </c>
      <c r="G1222" s="305">
        <f>D1222*F1222</f>
        <v>207.5</v>
      </c>
      <c r="H1222" s="230"/>
    </row>
    <row r="1223" spans="1:8">
      <c r="A1223" s="231"/>
      <c r="B1223" s="254"/>
      <c r="C1223" s="232" t="s">
        <v>274</v>
      </c>
      <c r="D1223" s="239">
        <v>0.15</v>
      </c>
      <c r="E1223" s="235" t="s">
        <v>90</v>
      </c>
      <c r="F1223" s="374">
        <v>12.92</v>
      </c>
      <c r="G1223" s="305">
        <f>D1223*F1223</f>
        <v>1.9379999999999999</v>
      </c>
      <c r="H1223" s="230"/>
    </row>
    <row r="1224" spans="1:8">
      <c r="A1224" s="241"/>
      <c r="B1224" s="242"/>
      <c r="C1224" s="243" t="s">
        <v>537</v>
      </c>
      <c r="D1224" s="244">
        <v>1</v>
      </c>
      <c r="E1224" s="245" t="s">
        <v>73</v>
      </c>
      <c r="F1224" s="246" t="s">
        <v>98</v>
      </c>
      <c r="G1224" s="302">
        <f>SUM(G1219:G1223)</f>
        <v>658.02799999999991</v>
      </c>
      <c r="H1224" s="248" t="s">
        <v>99</v>
      </c>
    </row>
    <row r="1225" spans="1:8">
      <c r="A1225" s="249">
        <v>12.5</v>
      </c>
      <c r="B1225" s="341" t="s">
        <v>538</v>
      </c>
      <c r="C1225" s="233"/>
      <c r="D1225" s="344" t="s">
        <v>87</v>
      </c>
      <c r="E1225" s="345" t="s">
        <v>87</v>
      </c>
      <c r="F1225" s="355" t="s">
        <v>87</v>
      </c>
      <c r="G1225" s="375" t="s">
        <v>87</v>
      </c>
      <c r="H1225" s="376" t="s">
        <v>87</v>
      </c>
    </row>
    <row r="1226" spans="1:8">
      <c r="A1226" s="231"/>
      <c r="B1226" s="226" t="s">
        <v>286</v>
      </c>
      <c r="C1226" s="232"/>
      <c r="D1226" s="239" t="s">
        <v>87</v>
      </c>
      <c r="E1226" s="235" t="s">
        <v>87</v>
      </c>
      <c r="F1226" s="236" t="s">
        <v>87</v>
      </c>
      <c r="G1226" s="305" t="s">
        <v>87</v>
      </c>
      <c r="H1226" s="372" t="s">
        <v>87</v>
      </c>
    </row>
    <row r="1227" spans="1:8">
      <c r="A1227" s="231"/>
      <c r="B1227" s="254"/>
      <c r="C1227" s="232" t="s">
        <v>539</v>
      </c>
      <c r="D1227" s="373">
        <v>0.56999999999999995</v>
      </c>
      <c r="E1227" s="235" t="s">
        <v>156</v>
      </c>
      <c r="F1227" s="236">
        <v>1412</v>
      </c>
      <c r="G1227" s="305">
        <f>D1227*F1227</f>
        <v>804.83999999999992</v>
      </c>
      <c r="H1227" s="372" t="s">
        <v>483</v>
      </c>
    </row>
    <row r="1228" spans="1:8">
      <c r="A1228" s="231"/>
      <c r="B1228" s="254"/>
      <c r="C1228" s="232" t="s">
        <v>531</v>
      </c>
      <c r="D1228" s="350">
        <v>0.25</v>
      </c>
      <c r="E1228" s="235" t="s">
        <v>156</v>
      </c>
      <c r="F1228" s="355">
        <v>830</v>
      </c>
      <c r="G1228" s="305">
        <f>D1228*F1228</f>
        <v>207.5</v>
      </c>
      <c r="H1228" s="230"/>
    </row>
    <row r="1229" spans="1:8">
      <c r="A1229" s="231"/>
      <c r="B1229" s="254"/>
      <c r="C1229" s="232" t="s">
        <v>274</v>
      </c>
      <c r="D1229" s="239">
        <v>0.15</v>
      </c>
      <c r="E1229" s="235" t="s">
        <v>90</v>
      </c>
      <c r="F1229" s="374">
        <v>12.92</v>
      </c>
      <c r="G1229" s="305">
        <f>D1229*F1229</f>
        <v>1.9379999999999999</v>
      </c>
      <c r="H1229" s="230"/>
    </row>
    <row r="1230" spans="1:8">
      <c r="A1230" s="382"/>
      <c r="B1230" s="254"/>
      <c r="C1230" s="232" t="s">
        <v>540</v>
      </c>
      <c r="D1230" s="385">
        <v>1</v>
      </c>
      <c r="E1230" s="386" t="s">
        <v>73</v>
      </c>
      <c r="F1230" s="387" t="s">
        <v>98</v>
      </c>
      <c r="G1230" s="388">
        <f>SUM(G1225:G1229)</f>
        <v>1014.2779999999999</v>
      </c>
      <c r="H1230" s="328" t="s">
        <v>99</v>
      </c>
    </row>
    <row r="1231" spans="1:8" ht="21.75" thickBot="1">
      <c r="A1231" s="258"/>
      <c r="B1231" s="259"/>
      <c r="C1231" s="260"/>
      <c r="D1231" s="271"/>
      <c r="E1231" s="271"/>
      <c r="F1231" s="272"/>
      <c r="G1231" s="271"/>
      <c r="H1231" s="368"/>
    </row>
    <row r="1232" spans="1:8">
      <c r="A1232" s="266"/>
      <c r="B1232" s="266"/>
      <c r="C1232" s="266"/>
      <c r="D1232" s="266"/>
      <c r="E1232" s="266"/>
      <c r="F1232" s="275"/>
      <c r="G1232" s="710" t="str">
        <f>$G$37</f>
        <v xml:space="preserve"> เมษายน 2549</v>
      </c>
      <c r="H1232" s="710"/>
    </row>
    <row r="1233" spans="1:8" ht="21.75">
      <c r="A1233" s="712" t="s">
        <v>541</v>
      </c>
      <c r="B1233" s="712"/>
      <c r="C1233" s="712"/>
      <c r="D1233" s="712"/>
      <c r="E1233" s="712"/>
      <c r="F1233" s="712"/>
      <c r="G1233" s="712"/>
      <c r="H1233" s="712"/>
    </row>
    <row r="1234" spans="1:8" ht="38.25" customHeight="1" thickBot="1">
      <c r="A1234" s="713" t="s">
        <v>107</v>
      </c>
      <c r="B1234" s="713"/>
      <c r="C1234" s="713"/>
      <c r="D1234" s="713"/>
      <c r="E1234" s="713"/>
      <c r="F1234" s="713"/>
      <c r="G1234" s="713"/>
      <c r="H1234" s="713"/>
    </row>
    <row r="1235" spans="1:8">
      <c r="A1235" s="714" t="s">
        <v>3</v>
      </c>
      <c r="B1235" s="716" t="s">
        <v>4</v>
      </c>
      <c r="C1235" s="717"/>
      <c r="D1235" s="720" t="s">
        <v>16</v>
      </c>
      <c r="E1235" s="720" t="s">
        <v>17</v>
      </c>
      <c r="F1235" s="213" t="s">
        <v>83</v>
      </c>
      <c r="G1235" s="214" t="s">
        <v>84</v>
      </c>
      <c r="H1235" s="722" t="s">
        <v>6</v>
      </c>
    </row>
    <row r="1236" spans="1:8">
      <c r="A1236" s="715"/>
      <c r="B1236" s="718"/>
      <c r="C1236" s="719"/>
      <c r="D1236" s="721"/>
      <c r="E1236" s="721"/>
      <c r="F1236" s="215" t="s">
        <v>85</v>
      </c>
      <c r="G1236" s="216" t="s">
        <v>85</v>
      </c>
      <c r="H1236" s="723"/>
    </row>
    <row r="1237" spans="1:8">
      <c r="A1237" s="249">
        <v>12.6</v>
      </c>
      <c r="B1237" s="341" t="s">
        <v>542</v>
      </c>
      <c r="C1237" s="233"/>
      <c r="D1237" s="344" t="s">
        <v>87</v>
      </c>
      <c r="E1237" s="345" t="s">
        <v>87</v>
      </c>
      <c r="F1237" s="355" t="s">
        <v>87</v>
      </c>
      <c r="G1237" s="375" t="s">
        <v>87</v>
      </c>
      <c r="H1237" s="376" t="s">
        <v>87</v>
      </c>
    </row>
    <row r="1238" spans="1:8">
      <c r="A1238" s="231"/>
      <c r="B1238" s="226" t="s">
        <v>286</v>
      </c>
      <c r="C1238" s="232"/>
      <c r="D1238" s="239" t="s">
        <v>87</v>
      </c>
      <c r="E1238" s="235" t="s">
        <v>87</v>
      </c>
      <c r="F1238" s="236" t="s">
        <v>87</v>
      </c>
      <c r="G1238" s="305" t="s">
        <v>87</v>
      </c>
      <c r="H1238" s="372" t="s">
        <v>87</v>
      </c>
    </row>
    <row r="1239" spans="1:8">
      <c r="A1239" s="231"/>
      <c r="B1239" s="254"/>
      <c r="C1239" s="232" t="s">
        <v>543</v>
      </c>
      <c r="D1239" s="373">
        <v>0.47799999999999998</v>
      </c>
      <c r="E1239" s="235" t="s">
        <v>156</v>
      </c>
      <c r="F1239" s="236">
        <v>787</v>
      </c>
      <c r="G1239" s="305">
        <f>D1239*F1239</f>
        <v>376.18599999999998</v>
      </c>
      <c r="H1239" s="372" t="s">
        <v>483</v>
      </c>
    </row>
    <row r="1240" spans="1:8">
      <c r="A1240" s="231"/>
      <c r="B1240" s="254"/>
      <c r="C1240" s="232" t="s">
        <v>531</v>
      </c>
      <c r="D1240" s="350">
        <v>0.25</v>
      </c>
      <c r="E1240" s="235" t="s">
        <v>156</v>
      </c>
      <c r="F1240" s="355">
        <v>830</v>
      </c>
      <c r="G1240" s="305">
        <f>D1240*F1240</f>
        <v>207.5</v>
      </c>
      <c r="H1240" s="230"/>
    </row>
    <row r="1241" spans="1:8">
      <c r="A1241" s="231"/>
      <c r="B1241" s="254"/>
      <c r="C1241" s="232" t="s">
        <v>274</v>
      </c>
      <c r="D1241" s="239">
        <v>0.15</v>
      </c>
      <c r="E1241" s="235" t="s">
        <v>90</v>
      </c>
      <c r="F1241" s="374">
        <v>12.92</v>
      </c>
      <c r="G1241" s="305">
        <f>D1241*F1241</f>
        <v>1.9379999999999999</v>
      </c>
      <c r="H1241" s="230"/>
    </row>
    <row r="1242" spans="1:8">
      <c r="A1242" s="241"/>
      <c r="B1242" s="242"/>
      <c r="C1242" s="243" t="s">
        <v>537</v>
      </c>
      <c r="D1242" s="244">
        <v>1</v>
      </c>
      <c r="E1242" s="245" t="s">
        <v>73</v>
      </c>
      <c r="F1242" s="246" t="s">
        <v>98</v>
      </c>
      <c r="G1242" s="302">
        <f>SUM(G1237:G1241)</f>
        <v>585.62399999999991</v>
      </c>
      <c r="H1242" s="248" t="s">
        <v>99</v>
      </c>
    </row>
    <row r="1243" spans="1:8">
      <c r="A1243" s="249">
        <v>12.7</v>
      </c>
      <c r="B1243" s="341" t="s">
        <v>544</v>
      </c>
      <c r="C1243" s="233"/>
      <c r="D1243" s="344" t="s">
        <v>87</v>
      </c>
      <c r="E1243" s="345" t="s">
        <v>87</v>
      </c>
      <c r="F1243" s="355" t="s">
        <v>87</v>
      </c>
      <c r="G1243" s="375" t="s">
        <v>87</v>
      </c>
      <c r="H1243" s="376" t="s">
        <v>87</v>
      </c>
    </row>
    <row r="1244" spans="1:8">
      <c r="A1244" s="231"/>
      <c r="B1244" s="226" t="s">
        <v>286</v>
      </c>
      <c r="C1244" s="232"/>
      <c r="D1244" s="239" t="s">
        <v>87</v>
      </c>
      <c r="E1244" s="235" t="s">
        <v>87</v>
      </c>
      <c r="F1244" s="236" t="s">
        <v>87</v>
      </c>
      <c r="G1244" s="305" t="s">
        <v>87</v>
      </c>
      <c r="H1244" s="372" t="s">
        <v>87</v>
      </c>
    </row>
    <row r="1245" spans="1:8">
      <c r="A1245" s="231"/>
      <c r="B1245" s="254"/>
      <c r="C1245" s="232" t="s">
        <v>545</v>
      </c>
      <c r="D1245" s="373">
        <v>0.47799999999999998</v>
      </c>
      <c r="E1245" s="235" t="s">
        <v>156</v>
      </c>
      <c r="F1245" s="379">
        <v>1482</v>
      </c>
      <c r="G1245" s="305">
        <f>D1245*F1245</f>
        <v>708.39599999999996</v>
      </c>
      <c r="H1245" s="372" t="s">
        <v>483</v>
      </c>
    </row>
    <row r="1246" spans="1:8">
      <c r="A1246" s="231"/>
      <c r="B1246" s="254"/>
      <c r="C1246" s="232" t="s">
        <v>531</v>
      </c>
      <c r="D1246" s="350">
        <v>0.25</v>
      </c>
      <c r="E1246" s="235" t="s">
        <v>156</v>
      </c>
      <c r="F1246" s="355">
        <v>830</v>
      </c>
      <c r="G1246" s="305">
        <f>D1246*F1246</f>
        <v>207.5</v>
      </c>
      <c r="H1246" s="230"/>
    </row>
    <row r="1247" spans="1:8">
      <c r="A1247" s="231"/>
      <c r="B1247" s="254"/>
      <c r="C1247" s="232" t="s">
        <v>274</v>
      </c>
      <c r="D1247" s="239">
        <v>0.15</v>
      </c>
      <c r="E1247" s="235" t="s">
        <v>90</v>
      </c>
      <c r="F1247" s="374">
        <v>12.92</v>
      </c>
      <c r="G1247" s="305">
        <f>D1247*F1247</f>
        <v>1.9379999999999999</v>
      </c>
      <c r="H1247" s="230"/>
    </row>
    <row r="1248" spans="1:8">
      <c r="A1248" s="241"/>
      <c r="B1248" s="242"/>
      <c r="C1248" s="243" t="s">
        <v>540</v>
      </c>
      <c r="D1248" s="244">
        <v>1</v>
      </c>
      <c r="E1248" s="245" t="s">
        <v>73</v>
      </c>
      <c r="F1248" s="246" t="s">
        <v>98</v>
      </c>
      <c r="G1248" s="302">
        <f>SUM(G1243:G1247)</f>
        <v>917.83399999999995</v>
      </c>
      <c r="H1248" s="248" t="s">
        <v>99</v>
      </c>
    </row>
    <row r="1249" spans="1:8">
      <c r="A1249" s="249">
        <v>12.8</v>
      </c>
      <c r="B1249" s="341" t="s">
        <v>546</v>
      </c>
      <c r="C1249" s="233"/>
      <c r="D1249" s="344" t="s">
        <v>87</v>
      </c>
      <c r="E1249" s="345" t="s">
        <v>87</v>
      </c>
      <c r="F1249" s="355" t="s">
        <v>87</v>
      </c>
      <c r="G1249" s="375" t="s">
        <v>87</v>
      </c>
      <c r="H1249" s="376" t="s">
        <v>87</v>
      </c>
    </row>
    <row r="1250" spans="1:8">
      <c r="A1250" s="231"/>
      <c r="B1250" s="226" t="s">
        <v>547</v>
      </c>
      <c r="C1250" s="232"/>
      <c r="D1250" s="239" t="s">
        <v>87</v>
      </c>
      <c r="E1250" s="235" t="s">
        <v>87</v>
      </c>
      <c r="F1250" s="236" t="s">
        <v>87</v>
      </c>
      <c r="G1250" s="305" t="s">
        <v>87</v>
      </c>
      <c r="H1250" s="372" t="s">
        <v>87</v>
      </c>
    </row>
    <row r="1251" spans="1:8">
      <c r="A1251" s="231"/>
      <c r="B1251" s="254"/>
      <c r="C1251" s="232" t="s">
        <v>548</v>
      </c>
      <c r="D1251" s="373">
        <v>0.54700000000000004</v>
      </c>
      <c r="E1251" s="235" t="s">
        <v>156</v>
      </c>
      <c r="F1251" s="236">
        <v>787</v>
      </c>
      <c r="G1251" s="305">
        <f>D1251*F1251</f>
        <v>430.48900000000003</v>
      </c>
      <c r="H1251" s="372" t="s">
        <v>483</v>
      </c>
    </row>
    <row r="1252" spans="1:8">
      <c r="A1252" s="231"/>
      <c r="B1252" s="254"/>
      <c r="C1252" s="232" t="s">
        <v>531</v>
      </c>
      <c r="D1252" s="350">
        <v>0.25</v>
      </c>
      <c r="E1252" s="235" t="s">
        <v>156</v>
      </c>
      <c r="F1252" s="355">
        <v>830</v>
      </c>
      <c r="G1252" s="305">
        <f>D1252*F1252</f>
        <v>207.5</v>
      </c>
      <c r="H1252" s="230"/>
    </row>
    <row r="1253" spans="1:8">
      <c r="A1253" s="231"/>
      <c r="B1253" s="254"/>
      <c r="C1253" s="232" t="s">
        <v>274</v>
      </c>
      <c r="D1253" s="239">
        <v>0.15</v>
      </c>
      <c r="E1253" s="235" t="s">
        <v>90</v>
      </c>
      <c r="F1253" s="374">
        <v>12.92</v>
      </c>
      <c r="G1253" s="305">
        <f>D1253*F1253</f>
        <v>1.9379999999999999</v>
      </c>
      <c r="H1253" s="230"/>
    </row>
    <row r="1254" spans="1:8">
      <c r="A1254" s="241"/>
      <c r="B1254" s="242"/>
      <c r="C1254" s="243" t="s">
        <v>549</v>
      </c>
      <c r="D1254" s="244">
        <v>1</v>
      </c>
      <c r="E1254" s="245" t="s">
        <v>73</v>
      </c>
      <c r="F1254" s="246" t="s">
        <v>98</v>
      </c>
      <c r="G1254" s="302">
        <f>SUM(G1249:G1253)</f>
        <v>639.92700000000002</v>
      </c>
      <c r="H1254" s="248" t="s">
        <v>99</v>
      </c>
    </row>
    <row r="1255" spans="1:8">
      <c r="A1255" s="249">
        <v>12.9</v>
      </c>
      <c r="B1255" s="226" t="s">
        <v>550</v>
      </c>
      <c r="C1255" s="232"/>
      <c r="D1255" s="239" t="s">
        <v>87</v>
      </c>
      <c r="E1255" s="345" t="s">
        <v>87</v>
      </c>
      <c r="F1255" s="355" t="s">
        <v>87</v>
      </c>
      <c r="G1255" s="375" t="s">
        <v>87</v>
      </c>
      <c r="H1255" s="376" t="s">
        <v>87</v>
      </c>
    </row>
    <row r="1256" spans="1:8">
      <c r="A1256" s="231"/>
      <c r="B1256" s="226" t="s">
        <v>547</v>
      </c>
      <c r="C1256" s="232"/>
      <c r="D1256" s="239" t="s">
        <v>87</v>
      </c>
      <c r="E1256" s="235" t="s">
        <v>87</v>
      </c>
      <c r="F1256" s="236" t="s">
        <v>87</v>
      </c>
      <c r="G1256" s="305" t="s">
        <v>87</v>
      </c>
      <c r="H1256" s="372" t="s">
        <v>87</v>
      </c>
    </row>
    <row r="1257" spans="1:8">
      <c r="A1257" s="231"/>
      <c r="B1257" s="254"/>
      <c r="C1257" s="232" t="s">
        <v>551</v>
      </c>
      <c r="D1257" s="373">
        <v>0.54700000000000004</v>
      </c>
      <c r="E1257" s="235" t="s">
        <v>156</v>
      </c>
      <c r="F1257" s="236">
        <v>1992</v>
      </c>
      <c r="G1257" s="305">
        <f>D1257*F1257</f>
        <v>1089.624</v>
      </c>
      <c r="H1257" s="372" t="s">
        <v>483</v>
      </c>
    </row>
    <row r="1258" spans="1:8">
      <c r="A1258" s="231"/>
      <c r="B1258" s="254"/>
      <c r="C1258" s="232" t="s">
        <v>531</v>
      </c>
      <c r="D1258" s="350">
        <v>0.25</v>
      </c>
      <c r="E1258" s="235" t="s">
        <v>156</v>
      </c>
      <c r="F1258" s="355">
        <v>830</v>
      </c>
      <c r="G1258" s="305">
        <f>D1258*F1258</f>
        <v>207.5</v>
      </c>
      <c r="H1258" s="230"/>
    </row>
    <row r="1259" spans="1:8">
      <c r="A1259" s="231"/>
      <c r="B1259" s="254"/>
      <c r="C1259" s="232" t="s">
        <v>274</v>
      </c>
      <c r="D1259" s="239">
        <v>0.15</v>
      </c>
      <c r="E1259" s="235" t="s">
        <v>90</v>
      </c>
      <c r="F1259" s="374">
        <v>12.92</v>
      </c>
      <c r="G1259" s="305">
        <f>D1259*F1259</f>
        <v>1.9379999999999999</v>
      </c>
      <c r="H1259" s="230"/>
    </row>
    <row r="1260" spans="1:8">
      <c r="A1260" s="241"/>
      <c r="B1260" s="242"/>
      <c r="C1260" s="243" t="s">
        <v>552</v>
      </c>
      <c r="D1260" s="244">
        <v>1</v>
      </c>
      <c r="E1260" s="245" t="s">
        <v>73</v>
      </c>
      <c r="F1260" s="246" t="s">
        <v>98</v>
      </c>
      <c r="G1260" s="302">
        <f>SUM(G1255:G1259)</f>
        <v>1299.0620000000001</v>
      </c>
      <c r="H1260" s="248" t="s">
        <v>99</v>
      </c>
    </row>
    <row r="1261" spans="1:8">
      <c r="A1261" s="365">
        <v>12.1</v>
      </c>
      <c r="B1261" s="226" t="s">
        <v>553</v>
      </c>
      <c r="C1261" s="232"/>
      <c r="D1261" s="239" t="s">
        <v>87</v>
      </c>
      <c r="E1261" s="235" t="s">
        <v>87</v>
      </c>
      <c r="F1261" s="236" t="s">
        <v>87</v>
      </c>
      <c r="G1261" s="305" t="s">
        <v>87</v>
      </c>
      <c r="H1261" s="372" t="s">
        <v>87</v>
      </c>
    </row>
    <row r="1262" spans="1:8">
      <c r="A1262" s="231"/>
      <c r="B1262" s="226" t="s">
        <v>547</v>
      </c>
      <c r="C1262" s="232"/>
      <c r="D1262" s="239" t="s">
        <v>87</v>
      </c>
      <c r="E1262" s="235" t="s">
        <v>87</v>
      </c>
      <c r="F1262" s="236" t="s">
        <v>87</v>
      </c>
      <c r="G1262" s="305" t="s">
        <v>87</v>
      </c>
      <c r="H1262" s="372" t="s">
        <v>87</v>
      </c>
    </row>
    <row r="1263" spans="1:8">
      <c r="A1263" s="231"/>
      <c r="B1263" s="254"/>
      <c r="C1263" s="232" t="s">
        <v>554</v>
      </c>
      <c r="D1263" s="373">
        <v>0.54700000000000004</v>
      </c>
      <c r="E1263" s="235" t="s">
        <v>156</v>
      </c>
      <c r="F1263" s="379">
        <v>1482</v>
      </c>
      <c r="G1263" s="305">
        <f>D1263*F1263</f>
        <v>810.65400000000011</v>
      </c>
      <c r="H1263" s="372" t="s">
        <v>483</v>
      </c>
    </row>
    <row r="1264" spans="1:8">
      <c r="A1264" s="231"/>
      <c r="B1264" s="254"/>
      <c r="C1264" s="232" t="s">
        <v>531</v>
      </c>
      <c r="D1264" s="350">
        <v>0.25</v>
      </c>
      <c r="E1264" s="235" t="s">
        <v>156</v>
      </c>
      <c r="F1264" s="355">
        <v>830</v>
      </c>
      <c r="G1264" s="305">
        <f>D1264*F1264</f>
        <v>207.5</v>
      </c>
      <c r="H1264" s="230"/>
    </row>
    <row r="1265" spans="1:8">
      <c r="A1265" s="231"/>
      <c r="B1265" s="254"/>
      <c r="C1265" s="232" t="s">
        <v>274</v>
      </c>
      <c r="D1265" s="239">
        <v>0.15</v>
      </c>
      <c r="E1265" s="235" t="s">
        <v>90</v>
      </c>
      <c r="F1265" s="374">
        <v>12.92</v>
      </c>
      <c r="G1265" s="305">
        <f>D1265*F1265</f>
        <v>1.9379999999999999</v>
      </c>
      <c r="H1265" s="230"/>
    </row>
    <row r="1266" spans="1:8">
      <c r="A1266" s="231"/>
      <c r="B1266" s="254"/>
      <c r="C1266" s="232" t="s">
        <v>555</v>
      </c>
      <c r="D1266" s="234">
        <v>1</v>
      </c>
      <c r="E1266" s="235" t="s">
        <v>73</v>
      </c>
      <c r="F1266" s="255" t="s">
        <v>98</v>
      </c>
      <c r="G1266" s="352">
        <f>SUM(G1261:G1265)</f>
        <v>1020.0920000000001</v>
      </c>
      <c r="H1266" s="257" t="s">
        <v>99</v>
      </c>
    </row>
    <row r="1267" spans="1:8">
      <c r="A1267" s="231"/>
      <c r="B1267" s="254"/>
      <c r="C1267" s="232"/>
      <c r="D1267" s="234"/>
      <c r="E1267" s="235"/>
      <c r="F1267" s="255"/>
      <c r="G1267" s="352"/>
      <c r="H1267" s="257"/>
    </row>
    <row r="1268" spans="1:8" ht="21.75" thickBot="1">
      <c r="A1268" s="258"/>
      <c r="B1268" s="259"/>
      <c r="C1268" s="260"/>
      <c r="D1268" s="271"/>
      <c r="E1268" s="271"/>
      <c r="F1268" s="272"/>
      <c r="G1268" s="271"/>
      <c r="H1268" s="368"/>
    </row>
    <row r="1269" spans="1:8">
      <c r="A1269" s="266"/>
      <c r="B1269" s="266"/>
      <c r="C1269" s="266"/>
      <c r="D1269" s="266"/>
      <c r="E1269" s="266"/>
      <c r="F1269" s="275"/>
      <c r="G1269" s="710" t="str">
        <f>$G$37</f>
        <v xml:space="preserve"> เมษายน 2549</v>
      </c>
      <c r="H1269" s="710"/>
    </row>
    <row r="1270" spans="1:8" ht="21.75">
      <c r="A1270" s="712" t="s">
        <v>556</v>
      </c>
      <c r="B1270" s="712"/>
      <c r="C1270" s="712"/>
      <c r="D1270" s="712"/>
      <c r="E1270" s="712"/>
      <c r="F1270" s="712"/>
      <c r="G1270" s="712"/>
      <c r="H1270" s="712"/>
    </row>
    <row r="1271" spans="1:8" ht="38.25" customHeight="1" thickBot="1">
      <c r="A1271" s="713" t="s">
        <v>107</v>
      </c>
      <c r="B1271" s="713"/>
      <c r="C1271" s="713"/>
      <c r="D1271" s="713"/>
      <c r="E1271" s="713"/>
      <c r="F1271" s="713"/>
      <c r="G1271" s="713"/>
      <c r="H1271" s="713"/>
    </row>
    <row r="1272" spans="1:8">
      <c r="A1272" s="714" t="s">
        <v>3</v>
      </c>
      <c r="B1272" s="716" t="s">
        <v>4</v>
      </c>
      <c r="C1272" s="717"/>
      <c r="D1272" s="720" t="s">
        <v>16</v>
      </c>
      <c r="E1272" s="720" t="s">
        <v>17</v>
      </c>
      <c r="F1272" s="213" t="s">
        <v>83</v>
      </c>
      <c r="G1272" s="214" t="s">
        <v>84</v>
      </c>
      <c r="H1272" s="722" t="s">
        <v>6</v>
      </c>
    </row>
    <row r="1273" spans="1:8">
      <c r="A1273" s="715"/>
      <c r="B1273" s="718"/>
      <c r="C1273" s="719"/>
      <c r="D1273" s="721"/>
      <c r="E1273" s="721"/>
      <c r="F1273" s="215" t="s">
        <v>85</v>
      </c>
      <c r="G1273" s="216" t="s">
        <v>85</v>
      </c>
      <c r="H1273" s="723"/>
    </row>
    <row r="1274" spans="1:8">
      <c r="A1274" s="249">
        <v>12.11</v>
      </c>
      <c r="B1274" s="341" t="s">
        <v>557</v>
      </c>
      <c r="C1274" s="233"/>
      <c r="D1274" s="344" t="s">
        <v>87</v>
      </c>
      <c r="E1274" s="345" t="s">
        <v>87</v>
      </c>
      <c r="F1274" s="355" t="s">
        <v>87</v>
      </c>
      <c r="G1274" s="375" t="s">
        <v>87</v>
      </c>
      <c r="H1274" s="376" t="s">
        <v>87</v>
      </c>
    </row>
    <row r="1275" spans="1:8">
      <c r="A1275" s="231"/>
      <c r="B1275" s="226" t="s">
        <v>558</v>
      </c>
      <c r="C1275" s="232"/>
      <c r="D1275" s="239" t="s">
        <v>87</v>
      </c>
      <c r="E1275" s="235" t="s">
        <v>87</v>
      </c>
      <c r="F1275" s="236" t="s">
        <v>87</v>
      </c>
      <c r="G1275" s="305" t="s">
        <v>87</v>
      </c>
      <c r="H1275" s="372" t="s">
        <v>87</v>
      </c>
    </row>
    <row r="1276" spans="1:8">
      <c r="A1276" s="231"/>
      <c r="B1276" s="254"/>
      <c r="C1276" s="232" t="s">
        <v>299</v>
      </c>
      <c r="D1276" s="350">
        <v>1</v>
      </c>
      <c r="E1276" s="235" t="s">
        <v>73</v>
      </c>
      <c r="F1276" s="236">
        <v>69.58</v>
      </c>
      <c r="G1276" s="305">
        <f>D1276*F1276</f>
        <v>69.58</v>
      </c>
      <c r="H1276" s="380" t="s">
        <v>300</v>
      </c>
    </row>
    <row r="1277" spans="1:8">
      <c r="A1277" s="231"/>
      <c r="B1277" s="254"/>
      <c r="C1277" s="232" t="s">
        <v>559</v>
      </c>
      <c r="D1277" s="350">
        <v>0.48</v>
      </c>
      <c r="E1277" s="235" t="s">
        <v>156</v>
      </c>
      <c r="F1277" s="355">
        <v>388</v>
      </c>
      <c r="G1277" s="305">
        <f>D1277*F1277</f>
        <v>186.23999999999998</v>
      </c>
      <c r="H1277" s="230"/>
    </row>
    <row r="1278" spans="1:8">
      <c r="A1278" s="231"/>
      <c r="B1278" s="254"/>
      <c r="C1278" s="232" t="s">
        <v>274</v>
      </c>
      <c r="D1278" s="239">
        <v>0.2</v>
      </c>
      <c r="E1278" s="235" t="s">
        <v>90</v>
      </c>
      <c r="F1278" s="374">
        <v>12.92</v>
      </c>
      <c r="G1278" s="305">
        <f>D1278*F1278</f>
        <v>2.5840000000000001</v>
      </c>
      <c r="H1278" s="230"/>
    </row>
    <row r="1279" spans="1:8">
      <c r="A1279" s="241"/>
      <c r="B1279" s="242"/>
      <c r="C1279" s="243" t="s">
        <v>560</v>
      </c>
      <c r="D1279" s="244">
        <v>1</v>
      </c>
      <c r="E1279" s="245" t="s">
        <v>73</v>
      </c>
      <c r="F1279" s="246" t="s">
        <v>98</v>
      </c>
      <c r="G1279" s="302">
        <f>SUM(G1274:G1278)</f>
        <v>258.404</v>
      </c>
      <c r="H1279" s="248" t="s">
        <v>99</v>
      </c>
    </row>
    <row r="1280" spans="1:8">
      <c r="A1280" s="249">
        <v>12.12</v>
      </c>
      <c r="B1280" s="341" t="s">
        <v>561</v>
      </c>
      <c r="C1280" s="233"/>
      <c r="D1280" s="344" t="s">
        <v>87</v>
      </c>
      <c r="E1280" s="345" t="s">
        <v>87</v>
      </c>
      <c r="F1280" s="355" t="s">
        <v>87</v>
      </c>
      <c r="G1280" s="375" t="s">
        <v>87</v>
      </c>
      <c r="H1280" s="376" t="s">
        <v>87</v>
      </c>
    </row>
    <row r="1281" spans="1:8">
      <c r="A1281" s="231"/>
      <c r="B1281" s="226" t="s">
        <v>562</v>
      </c>
      <c r="C1281" s="232"/>
      <c r="D1281" s="239" t="s">
        <v>87</v>
      </c>
      <c r="E1281" s="235" t="s">
        <v>87</v>
      </c>
      <c r="F1281" s="236" t="s">
        <v>87</v>
      </c>
      <c r="G1281" s="305" t="s">
        <v>87</v>
      </c>
      <c r="H1281" s="372" t="s">
        <v>87</v>
      </c>
    </row>
    <row r="1282" spans="1:8">
      <c r="A1282" s="231"/>
      <c r="B1282" s="254"/>
      <c r="C1282" s="232" t="s">
        <v>299</v>
      </c>
      <c r="D1282" s="350">
        <v>1</v>
      </c>
      <c r="E1282" s="235" t="s">
        <v>73</v>
      </c>
      <c r="F1282" s="236">
        <v>69.58</v>
      </c>
      <c r="G1282" s="305">
        <f>D1282*F1282</f>
        <v>69.58</v>
      </c>
      <c r="H1282" s="380" t="s">
        <v>300</v>
      </c>
    </row>
    <row r="1283" spans="1:8">
      <c r="A1283" s="231"/>
      <c r="B1283" s="254"/>
      <c r="C1283" s="232" t="s">
        <v>563</v>
      </c>
      <c r="D1283" s="350">
        <v>0.48</v>
      </c>
      <c r="E1283" s="235" t="s">
        <v>156</v>
      </c>
      <c r="F1283" s="355">
        <v>830</v>
      </c>
      <c r="G1283" s="305">
        <f>D1283*F1283</f>
        <v>398.4</v>
      </c>
      <c r="H1283" s="230"/>
    </row>
    <row r="1284" spans="1:8">
      <c r="A1284" s="231"/>
      <c r="B1284" s="254"/>
      <c r="C1284" s="232" t="s">
        <v>274</v>
      </c>
      <c r="D1284" s="239">
        <v>0.2</v>
      </c>
      <c r="E1284" s="235" t="s">
        <v>90</v>
      </c>
      <c r="F1284" s="374">
        <v>12.92</v>
      </c>
      <c r="G1284" s="305">
        <f>D1284*F1284</f>
        <v>2.5840000000000001</v>
      </c>
      <c r="H1284" s="230"/>
    </row>
    <row r="1285" spans="1:8">
      <c r="A1285" s="241"/>
      <c r="B1285" s="242"/>
      <c r="C1285" s="243" t="s">
        <v>564</v>
      </c>
      <c r="D1285" s="244">
        <v>1</v>
      </c>
      <c r="E1285" s="245" t="s">
        <v>73</v>
      </c>
      <c r="F1285" s="246" t="s">
        <v>98</v>
      </c>
      <c r="G1285" s="302">
        <f>SUM(G1280:G1284)</f>
        <v>470.56399999999996</v>
      </c>
      <c r="H1285" s="248" t="s">
        <v>99</v>
      </c>
    </row>
    <row r="1286" spans="1:8">
      <c r="A1286" s="365">
        <v>12.13</v>
      </c>
      <c r="B1286" s="341" t="s">
        <v>565</v>
      </c>
      <c r="C1286" s="233"/>
      <c r="D1286" s="344" t="s">
        <v>87</v>
      </c>
      <c r="E1286" s="345" t="s">
        <v>87</v>
      </c>
      <c r="F1286" s="355" t="s">
        <v>87</v>
      </c>
      <c r="G1286" s="375" t="s">
        <v>87</v>
      </c>
      <c r="H1286" s="376" t="s">
        <v>87</v>
      </c>
    </row>
    <row r="1287" spans="1:8">
      <c r="A1287" s="231"/>
      <c r="B1287" s="226" t="s">
        <v>558</v>
      </c>
      <c r="C1287" s="232"/>
      <c r="D1287" s="239" t="s">
        <v>87</v>
      </c>
      <c r="E1287" s="235" t="s">
        <v>87</v>
      </c>
      <c r="F1287" s="236" t="s">
        <v>87</v>
      </c>
      <c r="G1287" s="305" t="s">
        <v>87</v>
      </c>
      <c r="H1287" s="372" t="s">
        <v>87</v>
      </c>
    </row>
    <row r="1288" spans="1:8">
      <c r="A1288" s="231"/>
      <c r="B1288" s="254"/>
      <c r="C1288" s="232" t="s">
        <v>307</v>
      </c>
      <c r="D1288" s="350">
        <v>1</v>
      </c>
      <c r="E1288" s="235" t="s">
        <v>73</v>
      </c>
      <c r="F1288" s="236">
        <v>106.5</v>
      </c>
      <c r="G1288" s="305">
        <f>D1288*F1288</f>
        <v>106.5</v>
      </c>
      <c r="H1288" s="380" t="s">
        <v>300</v>
      </c>
    </row>
    <row r="1289" spans="1:8">
      <c r="A1289" s="231"/>
      <c r="B1289" s="254"/>
      <c r="C1289" s="232" t="s">
        <v>559</v>
      </c>
      <c r="D1289" s="350">
        <v>0.48</v>
      </c>
      <c r="E1289" s="235" t="s">
        <v>156</v>
      </c>
      <c r="F1289" s="355">
        <v>388</v>
      </c>
      <c r="G1289" s="305">
        <f>D1289*F1289</f>
        <v>186.23999999999998</v>
      </c>
      <c r="H1289" s="230"/>
    </row>
    <row r="1290" spans="1:8">
      <c r="A1290" s="231"/>
      <c r="B1290" s="254"/>
      <c r="C1290" s="232" t="s">
        <v>274</v>
      </c>
      <c r="D1290" s="239">
        <v>0.2</v>
      </c>
      <c r="E1290" s="235" t="s">
        <v>90</v>
      </c>
      <c r="F1290" s="374">
        <v>12.92</v>
      </c>
      <c r="G1290" s="305">
        <f>D1290*F1290</f>
        <v>2.5840000000000001</v>
      </c>
      <c r="H1290" s="230"/>
    </row>
    <row r="1291" spans="1:8">
      <c r="A1291" s="241"/>
      <c r="B1291" s="242"/>
      <c r="C1291" s="243" t="s">
        <v>566</v>
      </c>
      <c r="D1291" s="244">
        <v>1</v>
      </c>
      <c r="E1291" s="245" t="s">
        <v>73</v>
      </c>
      <c r="F1291" s="246" t="s">
        <v>98</v>
      </c>
      <c r="G1291" s="302">
        <f>SUM(G1286:G1290)</f>
        <v>295.32400000000001</v>
      </c>
      <c r="H1291" s="248" t="s">
        <v>99</v>
      </c>
    </row>
    <row r="1292" spans="1:8">
      <c r="A1292" s="249">
        <v>12.14</v>
      </c>
      <c r="B1292" s="341" t="s">
        <v>567</v>
      </c>
      <c r="C1292" s="233"/>
      <c r="D1292" s="344" t="s">
        <v>87</v>
      </c>
      <c r="E1292" s="345" t="s">
        <v>87</v>
      </c>
      <c r="F1292" s="355" t="s">
        <v>87</v>
      </c>
      <c r="G1292" s="375" t="s">
        <v>87</v>
      </c>
      <c r="H1292" s="376" t="s">
        <v>87</v>
      </c>
    </row>
    <row r="1293" spans="1:8">
      <c r="A1293" s="231"/>
      <c r="B1293" s="226" t="s">
        <v>562</v>
      </c>
      <c r="C1293" s="232"/>
      <c r="D1293" s="239" t="s">
        <v>87</v>
      </c>
      <c r="E1293" s="235" t="s">
        <v>87</v>
      </c>
      <c r="F1293" s="236" t="s">
        <v>87</v>
      </c>
      <c r="G1293" s="305" t="s">
        <v>87</v>
      </c>
      <c r="H1293" s="372" t="s">
        <v>87</v>
      </c>
    </row>
    <row r="1294" spans="1:8">
      <c r="A1294" s="231"/>
      <c r="B1294" s="254"/>
      <c r="C1294" s="232" t="s">
        <v>307</v>
      </c>
      <c r="D1294" s="350">
        <v>1</v>
      </c>
      <c r="E1294" s="235" t="s">
        <v>73</v>
      </c>
      <c r="F1294" s="236">
        <v>106.25</v>
      </c>
      <c r="G1294" s="305">
        <f>D1294*F1294</f>
        <v>106.25</v>
      </c>
      <c r="H1294" s="380" t="s">
        <v>300</v>
      </c>
    </row>
    <row r="1295" spans="1:8">
      <c r="A1295" s="231"/>
      <c r="B1295" s="254"/>
      <c r="C1295" s="232" t="s">
        <v>563</v>
      </c>
      <c r="D1295" s="350">
        <v>0.48</v>
      </c>
      <c r="E1295" s="235" t="s">
        <v>156</v>
      </c>
      <c r="F1295" s="355">
        <v>830</v>
      </c>
      <c r="G1295" s="305">
        <f>D1295*F1295</f>
        <v>398.4</v>
      </c>
      <c r="H1295" s="230"/>
    </row>
    <row r="1296" spans="1:8">
      <c r="A1296" s="231"/>
      <c r="B1296" s="254"/>
      <c r="C1296" s="232" t="s">
        <v>274</v>
      </c>
      <c r="D1296" s="239">
        <v>0.2</v>
      </c>
      <c r="E1296" s="235" t="s">
        <v>90</v>
      </c>
      <c r="F1296" s="374">
        <v>12.92</v>
      </c>
      <c r="G1296" s="305">
        <f>D1296*F1296</f>
        <v>2.5840000000000001</v>
      </c>
      <c r="H1296" s="230"/>
    </row>
    <row r="1297" spans="1:8">
      <c r="A1297" s="241"/>
      <c r="B1297" s="242"/>
      <c r="C1297" s="243" t="s">
        <v>568</v>
      </c>
      <c r="D1297" s="244">
        <v>1</v>
      </c>
      <c r="E1297" s="245" t="s">
        <v>73</v>
      </c>
      <c r="F1297" s="246" t="s">
        <v>98</v>
      </c>
      <c r="G1297" s="302">
        <f>SUM(G1292:G1296)</f>
        <v>507.23399999999998</v>
      </c>
      <c r="H1297" s="248" t="s">
        <v>99</v>
      </c>
    </row>
    <row r="1298" spans="1:8">
      <c r="A1298" s="249">
        <v>12.15</v>
      </c>
      <c r="B1298" s="341" t="s">
        <v>569</v>
      </c>
      <c r="C1298" s="233"/>
      <c r="D1298" s="344" t="s">
        <v>87</v>
      </c>
      <c r="E1298" s="345" t="s">
        <v>87</v>
      </c>
      <c r="F1298" s="355" t="s">
        <v>87</v>
      </c>
      <c r="G1298" s="375" t="s">
        <v>87</v>
      </c>
      <c r="H1298" s="376" t="s">
        <v>87</v>
      </c>
    </row>
    <row r="1299" spans="1:8">
      <c r="A1299" s="231"/>
      <c r="B1299" s="226" t="s">
        <v>558</v>
      </c>
      <c r="C1299" s="232"/>
      <c r="D1299" s="239" t="s">
        <v>87</v>
      </c>
      <c r="E1299" s="235" t="s">
        <v>87</v>
      </c>
      <c r="F1299" s="236" t="s">
        <v>87</v>
      </c>
      <c r="G1299" s="305" t="s">
        <v>87</v>
      </c>
      <c r="H1299" s="372" t="s">
        <v>87</v>
      </c>
    </row>
    <row r="1300" spans="1:8">
      <c r="A1300" s="231"/>
      <c r="B1300" s="254"/>
      <c r="C1300" s="232" t="s">
        <v>324</v>
      </c>
      <c r="D1300" s="350">
        <v>1</v>
      </c>
      <c r="E1300" s="235" t="s">
        <v>73</v>
      </c>
      <c r="F1300" s="236">
        <v>116.67</v>
      </c>
      <c r="G1300" s="305">
        <f>D1300*F1300</f>
        <v>116.67</v>
      </c>
      <c r="H1300" s="380" t="s">
        <v>300</v>
      </c>
    </row>
    <row r="1301" spans="1:8">
      <c r="A1301" s="231"/>
      <c r="B1301" s="254"/>
      <c r="C1301" s="232" t="s">
        <v>559</v>
      </c>
      <c r="D1301" s="350">
        <v>0.48</v>
      </c>
      <c r="E1301" s="235" t="s">
        <v>156</v>
      </c>
      <c r="F1301" s="355">
        <v>388</v>
      </c>
      <c r="G1301" s="305">
        <f>D1301*F1301</f>
        <v>186.23999999999998</v>
      </c>
      <c r="H1301" s="230"/>
    </row>
    <row r="1302" spans="1:8">
      <c r="A1302" s="231"/>
      <c r="B1302" s="254"/>
      <c r="C1302" s="232" t="s">
        <v>274</v>
      </c>
      <c r="D1302" s="239">
        <v>0.2</v>
      </c>
      <c r="E1302" s="235" t="s">
        <v>90</v>
      </c>
      <c r="F1302" s="374">
        <v>12.92</v>
      </c>
      <c r="G1302" s="305">
        <f>D1302*F1302</f>
        <v>2.5840000000000001</v>
      </c>
      <c r="H1302" s="230"/>
    </row>
    <row r="1303" spans="1:8">
      <c r="A1303" s="231"/>
      <c r="B1303" s="254"/>
      <c r="C1303" s="232" t="s">
        <v>570</v>
      </c>
      <c r="D1303" s="234">
        <v>1</v>
      </c>
      <c r="E1303" s="235" t="s">
        <v>73</v>
      </c>
      <c r="F1303" s="255" t="s">
        <v>98</v>
      </c>
      <c r="G1303" s="352">
        <f>SUM(G1298:G1302)</f>
        <v>305.49399999999997</v>
      </c>
      <c r="H1303" s="257" t="s">
        <v>99</v>
      </c>
    </row>
    <row r="1304" spans="1:8">
      <c r="A1304" s="401"/>
      <c r="B1304" s="254"/>
      <c r="C1304" s="232"/>
      <c r="D1304" s="227"/>
      <c r="E1304" s="227"/>
      <c r="F1304" s="228"/>
      <c r="G1304" s="227"/>
      <c r="H1304" s="402"/>
    </row>
    <row r="1305" spans="1:8" ht="21.75" thickBot="1">
      <c r="A1305" s="403"/>
      <c r="B1305" s="259"/>
      <c r="C1305" s="260"/>
      <c r="D1305" s="271"/>
      <c r="E1305" s="271"/>
      <c r="F1305" s="272"/>
      <c r="G1305" s="271"/>
      <c r="H1305" s="368"/>
    </row>
    <row r="1306" spans="1:8">
      <c r="A1306" s="266"/>
      <c r="B1306" s="266"/>
      <c r="C1306" s="266"/>
      <c r="D1306" s="266"/>
      <c r="E1306" s="266"/>
      <c r="F1306" s="275"/>
      <c r="G1306" s="710" t="str">
        <f>$G$37</f>
        <v xml:space="preserve"> เมษายน 2549</v>
      </c>
      <c r="H1306" s="710"/>
    </row>
    <row r="1307" spans="1:8" ht="21.75">
      <c r="A1307" s="712" t="s">
        <v>571</v>
      </c>
      <c r="B1307" s="712"/>
      <c r="C1307" s="712"/>
      <c r="D1307" s="712"/>
      <c r="E1307" s="712"/>
      <c r="F1307" s="712"/>
      <c r="G1307" s="712"/>
      <c r="H1307" s="712"/>
    </row>
    <row r="1308" spans="1:8" ht="38.25" customHeight="1" thickBot="1">
      <c r="A1308" s="713" t="s">
        <v>107</v>
      </c>
      <c r="B1308" s="713"/>
      <c r="C1308" s="713"/>
      <c r="D1308" s="713"/>
      <c r="E1308" s="713"/>
      <c r="F1308" s="713"/>
      <c r="G1308" s="713"/>
      <c r="H1308" s="713"/>
    </row>
    <row r="1309" spans="1:8">
      <c r="A1309" s="714" t="s">
        <v>3</v>
      </c>
      <c r="B1309" s="716" t="s">
        <v>4</v>
      </c>
      <c r="C1309" s="717"/>
      <c r="D1309" s="720" t="s">
        <v>16</v>
      </c>
      <c r="E1309" s="720" t="s">
        <v>17</v>
      </c>
      <c r="F1309" s="213" t="s">
        <v>83</v>
      </c>
      <c r="G1309" s="214" t="s">
        <v>84</v>
      </c>
      <c r="H1309" s="722" t="s">
        <v>6</v>
      </c>
    </row>
    <row r="1310" spans="1:8">
      <c r="A1310" s="715"/>
      <c r="B1310" s="718"/>
      <c r="C1310" s="719"/>
      <c r="D1310" s="721"/>
      <c r="E1310" s="721"/>
      <c r="F1310" s="215" t="s">
        <v>85</v>
      </c>
      <c r="G1310" s="216" t="s">
        <v>85</v>
      </c>
      <c r="H1310" s="723"/>
    </row>
    <row r="1311" spans="1:8">
      <c r="A1311" s="249">
        <v>12.16</v>
      </c>
      <c r="B1311" s="341" t="s">
        <v>572</v>
      </c>
      <c r="C1311" s="233"/>
      <c r="D1311" s="344" t="s">
        <v>87</v>
      </c>
      <c r="E1311" s="345" t="s">
        <v>87</v>
      </c>
      <c r="F1311" s="355" t="s">
        <v>87</v>
      </c>
      <c r="G1311" s="375" t="s">
        <v>87</v>
      </c>
      <c r="H1311" s="376" t="s">
        <v>87</v>
      </c>
    </row>
    <row r="1312" spans="1:8">
      <c r="A1312" s="231"/>
      <c r="B1312" s="226" t="s">
        <v>562</v>
      </c>
      <c r="C1312" s="232"/>
      <c r="D1312" s="239" t="s">
        <v>87</v>
      </c>
      <c r="E1312" s="235" t="s">
        <v>87</v>
      </c>
      <c r="F1312" s="236" t="s">
        <v>87</v>
      </c>
      <c r="G1312" s="305" t="s">
        <v>87</v>
      </c>
      <c r="H1312" s="372" t="s">
        <v>87</v>
      </c>
    </row>
    <row r="1313" spans="1:8">
      <c r="A1313" s="231"/>
      <c r="B1313" s="254"/>
      <c r="C1313" s="232" t="s">
        <v>324</v>
      </c>
      <c r="D1313" s="350">
        <v>1</v>
      </c>
      <c r="E1313" s="235" t="s">
        <v>73</v>
      </c>
      <c r="F1313" s="236">
        <v>116.67</v>
      </c>
      <c r="G1313" s="305">
        <f>D1313*F1313</f>
        <v>116.67</v>
      </c>
      <c r="H1313" s="380" t="s">
        <v>300</v>
      </c>
    </row>
    <row r="1314" spans="1:8">
      <c r="A1314" s="231"/>
      <c r="B1314" s="254"/>
      <c r="C1314" s="232" t="s">
        <v>563</v>
      </c>
      <c r="D1314" s="350">
        <v>0.48</v>
      </c>
      <c r="E1314" s="235" t="s">
        <v>156</v>
      </c>
      <c r="F1314" s="355">
        <v>830</v>
      </c>
      <c r="G1314" s="305">
        <f>D1314*F1314</f>
        <v>398.4</v>
      </c>
      <c r="H1314" s="230"/>
    </row>
    <row r="1315" spans="1:8">
      <c r="A1315" s="231"/>
      <c r="B1315" s="254"/>
      <c r="C1315" s="232" t="s">
        <v>274</v>
      </c>
      <c r="D1315" s="239">
        <v>0.2</v>
      </c>
      <c r="E1315" s="235" t="s">
        <v>90</v>
      </c>
      <c r="F1315" s="374">
        <v>12.92</v>
      </c>
      <c r="G1315" s="305">
        <f>D1315*F1315</f>
        <v>2.5840000000000001</v>
      </c>
      <c r="H1315" s="230"/>
    </row>
    <row r="1316" spans="1:8">
      <c r="A1316" s="241"/>
      <c r="B1316" s="242"/>
      <c r="C1316" s="243" t="s">
        <v>573</v>
      </c>
      <c r="D1316" s="244">
        <v>1</v>
      </c>
      <c r="E1316" s="245" t="s">
        <v>73</v>
      </c>
      <c r="F1316" s="246" t="s">
        <v>98</v>
      </c>
      <c r="G1316" s="302">
        <f>SUM(G1311:G1315)</f>
        <v>517.65399999999988</v>
      </c>
      <c r="H1316" s="248" t="s">
        <v>99</v>
      </c>
    </row>
    <row r="1317" spans="1:8">
      <c r="A1317" s="249">
        <v>12.17</v>
      </c>
      <c r="B1317" s="341" t="s">
        <v>574</v>
      </c>
      <c r="C1317" s="233"/>
      <c r="D1317" s="344" t="s">
        <v>87</v>
      </c>
      <c r="E1317" s="345" t="s">
        <v>87</v>
      </c>
      <c r="F1317" s="355" t="s">
        <v>87</v>
      </c>
      <c r="G1317" s="375" t="s">
        <v>87</v>
      </c>
      <c r="H1317" s="376" t="s">
        <v>87</v>
      </c>
    </row>
    <row r="1318" spans="1:8">
      <c r="A1318" s="231"/>
      <c r="B1318" s="226" t="s">
        <v>558</v>
      </c>
      <c r="C1318" s="232"/>
      <c r="D1318" s="239" t="s">
        <v>87</v>
      </c>
      <c r="E1318" s="235" t="s">
        <v>87</v>
      </c>
      <c r="F1318" s="236" t="s">
        <v>87</v>
      </c>
      <c r="G1318" s="305" t="s">
        <v>87</v>
      </c>
      <c r="H1318" s="372" t="s">
        <v>87</v>
      </c>
    </row>
    <row r="1319" spans="1:8">
      <c r="A1319" s="231"/>
      <c r="B1319" s="254"/>
      <c r="C1319" s="232" t="s">
        <v>329</v>
      </c>
      <c r="D1319" s="350">
        <v>1</v>
      </c>
      <c r="E1319" s="235" t="s">
        <v>73</v>
      </c>
      <c r="F1319" s="236">
        <v>183.75</v>
      </c>
      <c r="G1319" s="305">
        <f>D1319*F1319</f>
        <v>183.75</v>
      </c>
      <c r="H1319" s="380" t="s">
        <v>300</v>
      </c>
    </row>
    <row r="1320" spans="1:8">
      <c r="A1320" s="231"/>
      <c r="B1320" s="254"/>
      <c r="C1320" s="232" t="s">
        <v>559</v>
      </c>
      <c r="D1320" s="350">
        <v>0.48</v>
      </c>
      <c r="E1320" s="235" t="s">
        <v>156</v>
      </c>
      <c r="F1320" s="355">
        <v>388</v>
      </c>
      <c r="G1320" s="305">
        <f>D1320*F1320</f>
        <v>186.23999999999998</v>
      </c>
      <c r="H1320" s="230"/>
    </row>
    <row r="1321" spans="1:8">
      <c r="A1321" s="231"/>
      <c r="B1321" s="254"/>
      <c r="C1321" s="232" t="s">
        <v>274</v>
      </c>
      <c r="D1321" s="239">
        <v>0.2</v>
      </c>
      <c r="E1321" s="235" t="s">
        <v>90</v>
      </c>
      <c r="F1321" s="374">
        <v>12.92</v>
      </c>
      <c r="G1321" s="305">
        <f>D1321*F1321</f>
        <v>2.5840000000000001</v>
      </c>
      <c r="H1321" s="230"/>
    </row>
    <row r="1322" spans="1:8">
      <c r="A1322" s="241"/>
      <c r="B1322" s="242"/>
      <c r="C1322" s="243" t="s">
        <v>575</v>
      </c>
      <c r="D1322" s="244">
        <v>1</v>
      </c>
      <c r="E1322" s="245" t="s">
        <v>73</v>
      </c>
      <c r="F1322" s="246" t="s">
        <v>98</v>
      </c>
      <c r="G1322" s="302">
        <f>SUM(G1317:G1321)</f>
        <v>372.57400000000001</v>
      </c>
      <c r="H1322" s="248" t="s">
        <v>99</v>
      </c>
    </row>
    <row r="1323" spans="1:8">
      <c r="A1323" s="365">
        <v>12.18</v>
      </c>
      <c r="B1323" s="341" t="s">
        <v>576</v>
      </c>
      <c r="C1323" s="233"/>
      <c r="D1323" s="344" t="s">
        <v>87</v>
      </c>
      <c r="E1323" s="345" t="s">
        <v>87</v>
      </c>
      <c r="F1323" s="355" t="s">
        <v>87</v>
      </c>
      <c r="G1323" s="375" t="s">
        <v>87</v>
      </c>
      <c r="H1323" s="376" t="s">
        <v>87</v>
      </c>
    </row>
    <row r="1324" spans="1:8">
      <c r="A1324" s="231"/>
      <c r="B1324" s="226" t="s">
        <v>562</v>
      </c>
      <c r="C1324" s="232"/>
      <c r="D1324" s="239" t="s">
        <v>87</v>
      </c>
      <c r="E1324" s="235" t="s">
        <v>87</v>
      </c>
      <c r="F1324" s="236" t="s">
        <v>87</v>
      </c>
      <c r="G1324" s="305" t="s">
        <v>87</v>
      </c>
      <c r="H1324" s="372" t="s">
        <v>87</v>
      </c>
    </row>
    <row r="1325" spans="1:8">
      <c r="A1325" s="231"/>
      <c r="B1325" s="254"/>
      <c r="C1325" s="232" t="s">
        <v>329</v>
      </c>
      <c r="D1325" s="350">
        <v>1</v>
      </c>
      <c r="E1325" s="235" t="s">
        <v>73</v>
      </c>
      <c r="F1325" s="236">
        <v>183.75</v>
      </c>
      <c r="G1325" s="305">
        <f>D1325*F1325</f>
        <v>183.75</v>
      </c>
      <c r="H1325" s="380" t="s">
        <v>300</v>
      </c>
    </row>
    <row r="1326" spans="1:8">
      <c r="A1326" s="231"/>
      <c r="B1326" s="254"/>
      <c r="C1326" s="232" t="s">
        <v>563</v>
      </c>
      <c r="D1326" s="350">
        <v>0.48</v>
      </c>
      <c r="E1326" s="235" t="s">
        <v>156</v>
      </c>
      <c r="F1326" s="355">
        <v>830</v>
      </c>
      <c r="G1326" s="305">
        <f>D1326*F1326</f>
        <v>398.4</v>
      </c>
      <c r="H1326" s="230"/>
    </row>
    <row r="1327" spans="1:8">
      <c r="A1327" s="231"/>
      <c r="B1327" s="254"/>
      <c r="C1327" s="232" t="s">
        <v>274</v>
      </c>
      <c r="D1327" s="239">
        <v>0.2</v>
      </c>
      <c r="E1327" s="235" t="s">
        <v>90</v>
      </c>
      <c r="F1327" s="374">
        <v>12.92</v>
      </c>
      <c r="G1327" s="305">
        <f>D1327*F1327</f>
        <v>2.5840000000000001</v>
      </c>
      <c r="H1327" s="230"/>
    </row>
    <row r="1328" spans="1:8">
      <c r="A1328" s="241"/>
      <c r="B1328" s="242"/>
      <c r="C1328" s="243" t="s">
        <v>577</v>
      </c>
      <c r="D1328" s="244">
        <v>1</v>
      </c>
      <c r="E1328" s="245" t="s">
        <v>73</v>
      </c>
      <c r="F1328" s="246" t="s">
        <v>98</v>
      </c>
      <c r="G1328" s="302">
        <f>SUM(G1323:G1327)</f>
        <v>584.73399999999992</v>
      </c>
      <c r="H1328" s="248" t="s">
        <v>99</v>
      </c>
    </row>
    <row r="1329" spans="1:8">
      <c r="A1329" s="249">
        <v>12.19</v>
      </c>
      <c r="B1329" s="341" t="s">
        <v>578</v>
      </c>
      <c r="C1329" s="233"/>
      <c r="D1329" s="344" t="s">
        <v>87</v>
      </c>
      <c r="E1329" s="345" t="s">
        <v>87</v>
      </c>
      <c r="F1329" s="355" t="s">
        <v>87</v>
      </c>
      <c r="G1329" s="375" t="s">
        <v>87</v>
      </c>
      <c r="H1329" s="376" t="s">
        <v>87</v>
      </c>
    </row>
    <row r="1330" spans="1:8">
      <c r="A1330" s="231"/>
      <c r="B1330" s="226" t="s">
        <v>579</v>
      </c>
      <c r="C1330" s="232"/>
      <c r="D1330" s="239" t="s">
        <v>87</v>
      </c>
      <c r="E1330" s="235" t="s">
        <v>87</v>
      </c>
      <c r="F1330" s="236" t="s">
        <v>87</v>
      </c>
      <c r="G1330" s="305" t="s">
        <v>87</v>
      </c>
      <c r="H1330" s="372" t="s">
        <v>87</v>
      </c>
    </row>
    <row r="1331" spans="1:8">
      <c r="A1331" s="231"/>
      <c r="B1331" s="254"/>
      <c r="C1331" s="232" t="s">
        <v>580</v>
      </c>
      <c r="D1331" s="350">
        <v>1</v>
      </c>
      <c r="E1331" s="235" t="s">
        <v>73</v>
      </c>
      <c r="F1331" s="236">
        <v>65</v>
      </c>
      <c r="G1331" s="305">
        <f>D1331*F1331</f>
        <v>65</v>
      </c>
      <c r="H1331" s="380" t="s">
        <v>300</v>
      </c>
    </row>
    <row r="1332" spans="1:8">
      <c r="A1332" s="231"/>
      <c r="B1332" s="254"/>
      <c r="C1332" s="232" t="s">
        <v>559</v>
      </c>
      <c r="D1332" s="350">
        <v>0.48</v>
      </c>
      <c r="E1332" s="235" t="s">
        <v>156</v>
      </c>
      <c r="F1332" s="355">
        <v>388</v>
      </c>
      <c r="G1332" s="305">
        <f>D1332*F1332</f>
        <v>186.23999999999998</v>
      </c>
      <c r="H1332" s="230"/>
    </row>
    <row r="1333" spans="1:8">
      <c r="A1333" s="231"/>
      <c r="B1333" s="254"/>
      <c r="C1333" s="232" t="s">
        <v>274</v>
      </c>
      <c r="D1333" s="239">
        <v>0.2</v>
      </c>
      <c r="E1333" s="235" t="s">
        <v>90</v>
      </c>
      <c r="F1333" s="374">
        <v>12.92</v>
      </c>
      <c r="G1333" s="305">
        <f>D1333*F1333</f>
        <v>2.5840000000000001</v>
      </c>
      <c r="H1333" s="230"/>
    </row>
    <row r="1334" spans="1:8">
      <c r="A1334" s="241"/>
      <c r="B1334" s="242"/>
      <c r="C1334" s="243" t="s">
        <v>581</v>
      </c>
      <c r="D1334" s="244">
        <v>1</v>
      </c>
      <c r="E1334" s="245" t="s">
        <v>73</v>
      </c>
      <c r="F1334" s="246" t="s">
        <v>98</v>
      </c>
      <c r="G1334" s="302">
        <f>SUM(G1329:G1333)</f>
        <v>253.82399999999998</v>
      </c>
      <c r="H1334" s="303" t="s">
        <v>582</v>
      </c>
    </row>
    <row r="1335" spans="1:8">
      <c r="A1335" s="365">
        <v>12.2</v>
      </c>
      <c r="B1335" s="341" t="s">
        <v>578</v>
      </c>
      <c r="C1335" s="233"/>
      <c r="D1335" s="344" t="s">
        <v>87</v>
      </c>
      <c r="E1335" s="345" t="s">
        <v>87</v>
      </c>
      <c r="F1335" s="355" t="s">
        <v>87</v>
      </c>
      <c r="G1335" s="375" t="s">
        <v>87</v>
      </c>
      <c r="H1335" s="376" t="s">
        <v>87</v>
      </c>
    </row>
    <row r="1336" spans="1:8">
      <c r="A1336" s="231"/>
      <c r="B1336" s="226" t="s">
        <v>583</v>
      </c>
      <c r="C1336" s="232"/>
      <c r="D1336" s="239" t="s">
        <v>87</v>
      </c>
      <c r="E1336" s="235" t="s">
        <v>87</v>
      </c>
      <c r="F1336" s="236" t="s">
        <v>87</v>
      </c>
      <c r="G1336" s="305" t="s">
        <v>87</v>
      </c>
      <c r="H1336" s="372" t="s">
        <v>87</v>
      </c>
    </row>
    <row r="1337" spans="1:8">
      <c r="A1337" s="231"/>
      <c r="B1337" s="254"/>
      <c r="C1337" s="232" t="s">
        <v>580</v>
      </c>
      <c r="D1337" s="350">
        <v>1</v>
      </c>
      <c r="E1337" s="235" t="s">
        <v>73</v>
      </c>
      <c r="F1337" s="236">
        <v>65</v>
      </c>
      <c r="G1337" s="305">
        <f>D1337*F1337</f>
        <v>65</v>
      </c>
      <c r="H1337" s="380" t="s">
        <v>300</v>
      </c>
    </row>
    <row r="1338" spans="1:8">
      <c r="A1338" s="231"/>
      <c r="B1338" s="254"/>
      <c r="C1338" s="232" t="s">
        <v>563</v>
      </c>
      <c r="D1338" s="350">
        <v>0.48</v>
      </c>
      <c r="E1338" s="235" t="s">
        <v>156</v>
      </c>
      <c r="F1338" s="355">
        <v>830</v>
      </c>
      <c r="G1338" s="305">
        <f>D1338*F1338</f>
        <v>398.4</v>
      </c>
      <c r="H1338" s="230"/>
    </row>
    <row r="1339" spans="1:8">
      <c r="A1339" s="231"/>
      <c r="B1339" s="254"/>
      <c r="C1339" s="232" t="s">
        <v>274</v>
      </c>
      <c r="D1339" s="239">
        <v>0.2</v>
      </c>
      <c r="E1339" s="235" t="s">
        <v>90</v>
      </c>
      <c r="F1339" s="374">
        <v>12.92</v>
      </c>
      <c r="G1339" s="305">
        <f>D1339*F1339</f>
        <v>2.5840000000000001</v>
      </c>
      <c r="H1339" s="230"/>
    </row>
    <row r="1340" spans="1:8">
      <c r="A1340" s="231"/>
      <c r="B1340" s="254"/>
      <c r="C1340" s="232" t="s">
        <v>581</v>
      </c>
      <c r="D1340" s="234">
        <v>1</v>
      </c>
      <c r="E1340" s="235" t="s">
        <v>73</v>
      </c>
      <c r="F1340" s="255" t="s">
        <v>98</v>
      </c>
      <c r="G1340" s="352">
        <f>SUM(G1335:G1339)</f>
        <v>465.98399999999998</v>
      </c>
      <c r="H1340" s="323" t="s">
        <v>584</v>
      </c>
    </row>
    <row r="1341" spans="1:8">
      <c r="A1341" s="404"/>
      <c r="B1341" s="343"/>
      <c r="C1341" s="233"/>
      <c r="D1341" s="250"/>
      <c r="E1341" s="250"/>
      <c r="F1341" s="251"/>
      <c r="G1341" s="250"/>
      <c r="H1341" s="405"/>
    </row>
    <row r="1342" spans="1:8" ht="21.75" thickBot="1">
      <c r="A1342" s="403"/>
      <c r="B1342" s="259"/>
      <c r="C1342" s="260"/>
      <c r="D1342" s="271"/>
      <c r="E1342" s="271"/>
      <c r="F1342" s="272"/>
      <c r="G1342" s="271"/>
      <c r="H1342" s="368"/>
    </row>
    <row r="1343" spans="1:8">
      <c r="A1343" s="266"/>
      <c r="B1343" s="266"/>
      <c r="C1343" s="266"/>
      <c r="D1343" s="266"/>
      <c r="E1343" s="266"/>
      <c r="F1343" s="275"/>
      <c r="G1343" s="710" t="str">
        <f>$G$37</f>
        <v xml:space="preserve"> เมษายน 2549</v>
      </c>
      <c r="H1343" s="710"/>
    </row>
    <row r="1344" spans="1:8" ht="21.75">
      <c r="A1344" s="712" t="s">
        <v>585</v>
      </c>
      <c r="B1344" s="712"/>
      <c r="C1344" s="712"/>
      <c r="D1344" s="712"/>
      <c r="E1344" s="712"/>
      <c r="F1344" s="712"/>
      <c r="G1344" s="712"/>
      <c r="H1344" s="712"/>
    </row>
    <row r="1345" spans="1:8" ht="33" customHeight="1" thickBot="1">
      <c r="A1345" s="713" t="s">
        <v>107</v>
      </c>
      <c r="B1345" s="713"/>
      <c r="C1345" s="713"/>
      <c r="D1345" s="713"/>
      <c r="E1345" s="713"/>
      <c r="F1345" s="713"/>
      <c r="G1345" s="713"/>
      <c r="H1345" s="713"/>
    </row>
    <row r="1346" spans="1:8">
      <c r="A1346" s="714" t="s">
        <v>3</v>
      </c>
      <c r="B1346" s="716" t="s">
        <v>4</v>
      </c>
      <c r="C1346" s="717"/>
      <c r="D1346" s="720" t="s">
        <v>16</v>
      </c>
      <c r="E1346" s="720" t="s">
        <v>17</v>
      </c>
      <c r="F1346" s="213" t="s">
        <v>83</v>
      </c>
      <c r="G1346" s="214" t="s">
        <v>84</v>
      </c>
      <c r="H1346" s="722" t="s">
        <v>6</v>
      </c>
    </row>
    <row r="1347" spans="1:8">
      <c r="A1347" s="715"/>
      <c r="B1347" s="718"/>
      <c r="C1347" s="719"/>
      <c r="D1347" s="721"/>
      <c r="E1347" s="721"/>
      <c r="F1347" s="215" t="s">
        <v>85</v>
      </c>
      <c r="G1347" s="216" t="s">
        <v>85</v>
      </c>
      <c r="H1347" s="723"/>
    </row>
    <row r="1348" spans="1:8" ht="20.45" customHeight="1">
      <c r="A1348" s="249">
        <v>12.21</v>
      </c>
      <c r="B1348" s="341" t="s">
        <v>586</v>
      </c>
      <c r="C1348" s="233"/>
      <c r="D1348" s="344" t="s">
        <v>87</v>
      </c>
      <c r="E1348" s="345" t="s">
        <v>87</v>
      </c>
      <c r="F1348" s="355" t="s">
        <v>87</v>
      </c>
      <c r="G1348" s="375" t="s">
        <v>87</v>
      </c>
      <c r="H1348" s="376" t="s">
        <v>87</v>
      </c>
    </row>
    <row r="1349" spans="1:8" ht="20.45" customHeight="1">
      <c r="A1349" s="231"/>
      <c r="B1349" s="226" t="s">
        <v>579</v>
      </c>
      <c r="C1349" s="232"/>
      <c r="D1349" s="239" t="s">
        <v>87</v>
      </c>
      <c r="E1349" s="235" t="s">
        <v>87</v>
      </c>
      <c r="F1349" s="236" t="s">
        <v>87</v>
      </c>
      <c r="G1349" s="305" t="s">
        <v>87</v>
      </c>
      <c r="H1349" s="372" t="s">
        <v>87</v>
      </c>
    </row>
    <row r="1350" spans="1:8" ht="20.45" customHeight="1">
      <c r="A1350" s="231"/>
      <c r="B1350" s="254"/>
      <c r="C1350" s="232" t="s">
        <v>346</v>
      </c>
      <c r="D1350" s="350">
        <v>1</v>
      </c>
      <c r="E1350" s="235" t="s">
        <v>73</v>
      </c>
      <c r="F1350" s="236">
        <v>94.17</v>
      </c>
      <c r="G1350" s="305">
        <f>D1350*F1350</f>
        <v>94.17</v>
      </c>
      <c r="H1350" s="380" t="s">
        <v>300</v>
      </c>
    </row>
    <row r="1351" spans="1:8" ht="20.45" customHeight="1">
      <c r="A1351" s="231"/>
      <c r="B1351" s="254"/>
      <c r="C1351" s="232" t="s">
        <v>559</v>
      </c>
      <c r="D1351" s="350">
        <v>0.48</v>
      </c>
      <c r="E1351" s="235" t="s">
        <v>156</v>
      </c>
      <c r="F1351" s="355">
        <v>388</v>
      </c>
      <c r="G1351" s="305">
        <f>D1351*F1351</f>
        <v>186.23999999999998</v>
      </c>
      <c r="H1351" s="230"/>
    </row>
    <row r="1352" spans="1:8" ht="20.45" customHeight="1">
      <c r="A1352" s="231"/>
      <c r="B1352" s="254"/>
      <c r="C1352" s="232" t="s">
        <v>274</v>
      </c>
      <c r="D1352" s="239">
        <v>0.2</v>
      </c>
      <c r="E1352" s="235" t="s">
        <v>90</v>
      </c>
      <c r="F1352" s="374">
        <v>12.92</v>
      </c>
      <c r="G1352" s="305">
        <f>D1352*F1352</f>
        <v>2.5840000000000001</v>
      </c>
      <c r="H1352" s="230"/>
    </row>
    <row r="1353" spans="1:8" ht="20.45" customHeight="1">
      <c r="A1353" s="241"/>
      <c r="B1353" s="242"/>
      <c r="C1353" s="243" t="s">
        <v>587</v>
      </c>
      <c r="D1353" s="244">
        <v>1</v>
      </c>
      <c r="E1353" s="245" t="s">
        <v>73</v>
      </c>
      <c r="F1353" s="246" t="s">
        <v>98</v>
      </c>
      <c r="G1353" s="302">
        <f>SUM(G1348:G1352)</f>
        <v>282.99399999999997</v>
      </c>
      <c r="H1353" s="303" t="s">
        <v>582</v>
      </c>
    </row>
    <row r="1354" spans="1:8" ht="20.45" customHeight="1">
      <c r="A1354" s="365">
        <v>12.22</v>
      </c>
      <c r="B1354" s="341" t="s">
        <v>586</v>
      </c>
      <c r="C1354" s="233"/>
      <c r="D1354" s="344" t="s">
        <v>87</v>
      </c>
      <c r="E1354" s="345" t="s">
        <v>87</v>
      </c>
      <c r="F1354" s="355" t="s">
        <v>87</v>
      </c>
      <c r="G1354" s="375" t="s">
        <v>87</v>
      </c>
      <c r="H1354" s="376" t="s">
        <v>87</v>
      </c>
    </row>
    <row r="1355" spans="1:8" ht="20.45" customHeight="1">
      <c r="A1355" s="231"/>
      <c r="B1355" s="226" t="s">
        <v>583</v>
      </c>
      <c r="C1355" s="232"/>
      <c r="D1355" s="239" t="s">
        <v>87</v>
      </c>
      <c r="E1355" s="235" t="s">
        <v>87</v>
      </c>
      <c r="F1355" s="236" t="s">
        <v>87</v>
      </c>
      <c r="G1355" s="305" t="s">
        <v>87</v>
      </c>
      <c r="H1355" s="372" t="s">
        <v>87</v>
      </c>
    </row>
    <row r="1356" spans="1:8" ht="20.45" customHeight="1">
      <c r="A1356" s="231"/>
      <c r="B1356" s="254"/>
      <c r="C1356" s="232" t="s">
        <v>346</v>
      </c>
      <c r="D1356" s="350">
        <v>1</v>
      </c>
      <c r="E1356" s="235" t="s">
        <v>73</v>
      </c>
      <c r="F1356" s="236">
        <v>94.17</v>
      </c>
      <c r="G1356" s="305">
        <f>D1356*F1356</f>
        <v>94.17</v>
      </c>
      <c r="H1356" s="380" t="s">
        <v>300</v>
      </c>
    </row>
    <row r="1357" spans="1:8" ht="20.45" customHeight="1">
      <c r="A1357" s="231"/>
      <c r="B1357" s="254"/>
      <c r="C1357" s="232" t="s">
        <v>563</v>
      </c>
      <c r="D1357" s="350">
        <v>0.48</v>
      </c>
      <c r="E1357" s="235" t="s">
        <v>156</v>
      </c>
      <c r="F1357" s="355">
        <v>830</v>
      </c>
      <c r="G1357" s="305">
        <f>D1357*F1357</f>
        <v>398.4</v>
      </c>
      <c r="H1357" s="230"/>
    </row>
    <row r="1358" spans="1:8" ht="20.45" customHeight="1">
      <c r="A1358" s="231"/>
      <c r="B1358" s="254"/>
      <c r="C1358" s="232" t="s">
        <v>274</v>
      </c>
      <c r="D1358" s="239">
        <v>0.2</v>
      </c>
      <c r="E1358" s="235" t="s">
        <v>90</v>
      </c>
      <c r="F1358" s="374">
        <v>12.92</v>
      </c>
      <c r="G1358" s="305">
        <f>D1358*F1358</f>
        <v>2.5840000000000001</v>
      </c>
      <c r="H1358" s="230"/>
    </row>
    <row r="1359" spans="1:8" ht="20.45" customHeight="1">
      <c r="A1359" s="241"/>
      <c r="B1359" s="242"/>
      <c r="C1359" s="243" t="s">
        <v>587</v>
      </c>
      <c r="D1359" s="244">
        <v>1</v>
      </c>
      <c r="E1359" s="245" t="s">
        <v>73</v>
      </c>
      <c r="F1359" s="246" t="s">
        <v>98</v>
      </c>
      <c r="G1359" s="302">
        <f>SUM(G1354:G1358)</f>
        <v>495.154</v>
      </c>
      <c r="H1359" s="303" t="s">
        <v>584</v>
      </c>
    </row>
    <row r="1360" spans="1:8" ht="20.45" customHeight="1">
      <c r="A1360" s="365">
        <v>12.23</v>
      </c>
      <c r="B1360" s="341" t="s">
        <v>588</v>
      </c>
      <c r="C1360" s="233"/>
      <c r="D1360" s="344" t="s">
        <v>87</v>
      </c>
      <c r="E1360" s="345" t="s">
        <v>87</v>
      </c>
      <c r="F1360" s="355" t="s">
        <v>87</v>
      </c>
      <c r="G1360" s="375" t="s">
        <v>87</v>
      </c>
      <c r="H1360" s="376" t="s">
        <v>87</v>
      </c>
    </row>
    <row r="1361" spans="1:8" ht="20.45" customHeight="1">
      <c r="A1361" s="231"/>
      <c r="B1361" s="226" t="s">
        <v>589</v>
      </c>
      <c r="C1361" s="232"/>
      <c r="D1361" s="239" t="s">
        <v>87</v>
      </c>
      <c r="E1361" s="235" t="s">
        <v>87</v>
      </c>
      <c r="F1361" s="236" t="s">
        <v>87</v>
      </c>
      <c r="G1361" s="305" t="s">
        <v>87</v>
      </c>
      <c r="H1361" s="372" t="s">
        <v>87</v>
      </c>
    </row>
    <row r="1362" spans="1:8" ht="20.45" customHeight="1">
      <c r="A1362" s="231"/>
      <c r="B1362" s="254"/>
      <c r="C1362" s="232" t="s">
        <v>358</v>
      </c>
      <c r="D1362" s="350">
        <v>1</v>
      </c>
      <c r="E1362" s="235" t="s">
        <v>73</v>
      </c>
      <c r="F1362" s="236">
        <v>79.33</v>
      </c>
      <c r="G1362" s="305">
        <f>D1362*F1362</f>
        <v>79.33</v>
      </c>
      <c r="H1362" s="380" t="s">
        <v>300</v>
      </c>
    </row>
    <row r="1363" spans="1:8" ht="20.45" customHeight="1">
      <c r="A1363" s="231"/>
      <c r="B1363" s="254"/>
      <c r="C1363" s="232" t="s">
        <v>559</v>
      </c>
      <c r="D1363" s="350">
        <v>0.48</v>
      </c>
      <c r="E1363" s="235" t="s">
        <v>156</v>
      </c>
      <c r="F1363" s="355">
        <v>388</v>
      </c>
      <c r="G1363" s="305">
        <f>D1363*F1363</f>
        <v>186.23999999999998</v>
      </c>
      <c r="H1363" s="230"/>
    </row>
    <row r="1364" spans="1:8" ht="20.45" customHeight="1">
      <c r="A1364" s="231"/>
      <c r="B1364" s="254"/>
      <c r="C1364" s="232" t="s">
        <v>274</v>
      </c>
      <c r="D1364" s="239">
        <v>0.2</v>
      </c>
      <c r="E1364" s="235" t="s">
        <v>90</v>
      </c>
      <c r="F1364" s="374">
        <v>12.92</v>
      </c>
      <c r="G1364" s="305">
        <f>D1364*F1364</f>
        <v>2.5840000000000001</v>
      </c>
      <c r="H1364" s="230"/>
    </row>
    <row r="1365" spans="1:8" ht="20.45" customHeight="1">
      <c r="A1365" s="382"/>
      <c r="B1365" s="383"/>
      <c r="C1365" s="232" t="s">
        <v>359</v>
      </c>
      <c r="D1365" s="239">
        <v>1</v>
      </c>
      <c r="E1365" s="235" t="s">
        <v>73</v>
      </c>
      <c r="F1365" s="374">
        <v>5</v>
      </c>
      <c r="G1365" s="305">
        <f>D1365*F1365</f>
        <v>5</v>
      </c>
      <c r="H1365" s="389"/>
    </row>
    <row r="1366" spans="1:8" ht="20.45" customHeight="1">
      <c r="A1366" s="241"/>
      <c r="B1366" s="242"/>
      <c r="C1366" s="243" t="s">
        <v>590</v>
      </c>
      <c r="D1366" s="244">
        <v>1</v>
      </c>
      <c r="E1366" s="245" t="s">
        <v>73</v>
      </c>
      <c r="F1366" s="246" t="s">
        <v>98</v>
      </c>
      <c r="G1366" s="302">
        <f>SUM(G1360:G1365)</f>
        <v>273.154</v>
      </c>
      <c r="H1366" s="303" t="s">
        <v>582</v>
      </c>
    </row>
    <row r="1367" spans="1:8" ht="20.45" customHeight="1">
      <c r="A1367" s="365">
        <v>12.24</v>
      </c>
      <c r="B1367" s="341" t="s">
        <v>588</v>
      </c>
      <c r="C1367" s="233"/>
      <c r="D1367" s="344" t="s">
        <v>87</v>
      </c>
      <c r="E1367" s="345" t="s">
        <v>87</v>
      </c>
      <c r="F1367" s="355" t="s">
        <v>87</v>
      </c>
      <c r="G1367" s="375" t="s">
        <v>87</v>
      </c>
      <c r="H1367" s="376" t="s">
        <v>87</v>
      </c>
    </row>
    <row r="1368" spans="1:8" ht="20.45" customHeight="1">
      <c r="A1368" s="231"/>
      <c r="B1368" s="226" t="s">
        <v>591</v>
      </c>
      <c r="C1368" s="232"/>
      <c r="D1368" s="239" t="s">
        <v>87</v>
      </c>
      <c r="E1368" s="235" t="s">
        <v>87</v>
      </c>
      <c r="F1368" s="236" t="s">
        <v>87</v>
      </c>
      <c r="G1368" s="305" t="s">
        <v>87</v>
      </c>
      <c r="H1368" s="372" t="s">
        <v>87</v>
      </c>
    </row>
    <row r="1369" spans="1:8" ht="20.45" customHeight="1">
      <c r="A1369" s="231"/>
      <c r="B1369" s="254"/>
      <c r="C1369" s="232" t="s">
        <v>358</v>
      </c>
      <c r="D1369" s="350">
        <v>1</v>
      </c>
      <c r="E1369" s="235" t="s">
        <v>73</v>
      </c>
      <c r="F1369" s="236">
        <v>79.33</v>
      </c>
      <c r="G1369" s="305">
        <f>D1369*F1369</f>
        <v>79.33</v>
      </c>
      <c r="H1369" s="380" t="s">
        <v>300</v>
      </c>
    </row>
    <row r="1370" spans="1:8" ht="20.45" customHeight="1">
      <c r="A1370" s="231"/>
      <c r="B1370" s="254"/>
      <c r="C1370" s="232" t="s">
        <v>563</v>
      </c>
      <c r="D1370" s="350">
        <v>0.48</v>
      </c>
      <c r="E1370" s="235" t="s">
        <v>156</v>
      </c>
      <c r="F1370" s="355">
        <v>830</v>
      </c>
      <c r="G1370" s="305">
        <f>D1370*F1370</f>
        <v>398.4</v>
      </c>
      <c r="H1370" s="230"/>
    </row>
    <row r="1371" spans="1:8" ht="20.45" customHeight="1">
      <c r="A1371" s="231"/>
      <c r="B1371" s="254"/>
      <c r="C1371" s="232" t="s">
        <v>274</v>
      </c>
      <c r="D1371" s="239">
        <v>0.2</v>
      </c>
      <c r="E1371" s="235" t="s">
        <v>90</v>
      </c>
      <c r="F1371" s="374">
        <v>12.92</v>
      </c>
      <c r="G1371" s="305">
        <f>D1371*F1371</f>
        <v>2.5840000000000001</v>
      </c>
      <c r="H1371" s="230"/>
    </row>
    <row r="1372" spans="1:8" ht="20.45" customHeight="1">
      <c r="A1372" s="382"/>
      <c r="B1372" s="383"/>
      <c r="C1372" s="232" t="s">
        <v>359</v>
      </c>
      <c r="D1372" s="239">
        <v>1</v>
      </c>
      <c r="E1372" s="235" t="s">
        <v>73</v>
      </c>
      <c r="F1372" s="374">
        <v>5</v>
      </c>
      <c r="G1372" s="305">
        <f>D1372*F1372</f>
        <v>5</v>
      </c>
      <c r="H1372" s="389"/>
    </row>
    <row r="1373" spans="1:8" ht="20.45" customHeight="1">
      <c r="A1373" s="241"/>
      <c r="B1373" s="242"/>
      <c r="C1373" s="243" t="s">
        <v>590</v>
      </c>
      <c r="D1373" s="244">
        <v>1</v>
      </c>
      <c r="E1373" s="245" t="s">
        <v>73</v>
      </c>
      <c r="F1373" s="246" t="s">
        <v>98</v>
      </c>
      <c r="G1373" s="302">
        <f>SUM(G1367:G1372)</f>
        <v>485.31399999999996</v>
      </c>
      <c r="H1373" s="303" t="s">
        <v>584</v>
      </c>
    </row>
    <row r="1374" spans="1:8" ht="20.45" customHeight="1">
      <c r="A1374" s="365">
        <v>12.25</v>
      </c>
      <c r="B1374" s="341" t="s">
        <v>592</v>
      </c>
      <c r="C1374" s="233"/>
      <c r="D1374" s="344" t="s">
        <v>87</v>
      </c>
      <c r="E1374" s="345" t="s">
        <v>87</v>
      </c>
      <c r="F1374" s="355" t="s">
        <v>87</v>
      </c>
      <c r="G1374" s="375" t="s">
        <v>87</v>
      </c>
      <c r="H1374" s="376" t="s">
        <v>87</v>
      </c>
    </row>
    <row r="1375" spans="1:8" ht="20.45" customHeight="1">
      <c r="A1375" s="231"/>
      <c r="B1375" s="226" t="s">
        <v>589</v>
      </c>
      <c r="C1375" s="232"/>
      <c r="D1375" s="239" t="s">
        <v>87</v>
      </c>
      <c r="E1375" s="235" t="s">
        <v>87</v>
      </c>
      <c r="F1375" s="236" t="s">
        <v>87</v>
      </c>
      <c r="G1375" s="305" t="s">
        <v>87</v>
      </c>
      <c r="H1375" s="372" t="s">
        <v>87</v>
      </c>
    </row>
    <row r="1376" spans="1:8" ht="20.45" customHeight="1">
      <c r="A1376" s="231"/>
      <c r="B1376" s="254"/>
      <c r="C1376" s="232" t="s">
        <v>363</v>
      </c>
      <c r="D1376" s="350">
        <v>1</v>
      </c>
      <c r="E1376" s="235" t="s">
        <v>73</v>
      </c>
      <c r="F1376" s="236">
        <v>83.33</v>
      </c>
      <c r="G1376" s="305">
        <f>D1376*F1376</f>
        <v>83.33</v>
      </c>
      <c r="H1376" s="380" t="s">
        <v>300</v>
      </c>
    </row>
    <row r="1377" spans="1:8" ht="20.45" customHeight="1">
      <c r="A1377" s="231"/>
      <c r="B1377" s="254"/>
      <c r="C1377" s="232" t="s">
        <v>559</v>
      </c>
      <c r="D1377" s="350">
        <v>0.48</v>
      </c>
      <c r="E1377" s="235" t="s">
        <v>156</v>
      </c>
      <c r="F1377" s="355">
        <v>388</v>
      </c>
      <c r="G1377" s="305">
        <f>D1377*F1377</f>
        <v>186.23999999999998</v>
      </c>
      <c r="H1377" s="230"/>
    </row>
    <row r="1378" spans="1:8" ht="20.45" customHeight="1">
      <c r="A1378" s="231"/>
      <c r="B1378" s="254"/>
      <c r="C1378" s="232" t="s">
        <v>274</v>
      </c>
      <c r="D1378" s="239">
        <v>0.2</v>
      </c>
      <c r="E1378" s="235" t="s">
        <v>90</v>
      </c>
      <c r="F1378" s="374">
        <v>12.92</v>
      </c>
      <c r="G1378" s="305">
        <f>D1378*F1378</f>
        <v>2.5840000000000001</v>
      </c>
      <c r="H1378" s="230"/>
    </row>
    <row r="1379" spans="1:8" ht="20.45" customHeight="1">
      <c r="A1379" s="382"/>
      <c r="B1379" s="383"/>
      <c r="C1379" s="232" t="s">
        <v>359</v>
      </c>
      <c r="D1379" s="239">
        <v>1</v>
      </c>
      <c r="E1379" s="235" t="s">
        <v>73</v>
      </c>
      <c r="F1379" s="374">
        <v>5</v>
      </c>
      <c r="G1379" s="305">
        <f>D1379*F1379</f>
        <v>5</v>
      </c>
      <c r="H1379" s="389"/>
    </row>
    <row r="1380" spans="1:8" ht="20.45" customHeight="1" thickBot="1">
      <c r="A1380" s="258"/>
      <c r="B1380" s="259"/>
      <c r="C1380" s="260" t="s">
        <v>593</v>
      </c>
      <c r="D1380" s="261">
        <v>1</v>
      </c>
      <c r="E1380" s="346" t="s">
        <v>73</v>
      </c>
      <c r="F1380" s="312" t="s">
        <v>98</v>
      </c>
      <c r="G1380" s="313">
        <f>SUM(G1374:G1379)</f>
        <v>277.154</v>
      </c>
      <c r="H1380" s="265" t="s">
        <v>582</v>
      </c>
    </row>
    <row r="1381" spans="1:8" ht="21" customHeight="1">
      <c r="A1381" s="266"/>
      <c r="B1381" s="266"/>
      <c r="C1381" s="266"/>
      <c r="D1381" s="267"/>
      <c r="E1381" s="349"/>
      <c r="F1381" s="318"/>
      <c r="G1381" s="710" t="str">
        <f>$G$37</f>
        <v xml:space="preserve"> เมษายน 2549</v>
      </c>
      <c r="H1381" s="710"/>
    </row>
    <row r="1382" spans="1:8" ht="21.75">
      <c r="A1382" s="712" t="s">
        <v>594</v>
      </c>
      <c r="B1382" s="712"/>
      <c r="C1382" s="712"/>
      <c r="D1382" s="712"/>
      <c r="E1382" s="712"/>
      <c r="F1382" s="712"/>
      <c r="G1382" s="712"/>
      <c r="H1382" s="712"/>
    </row>
    <row r="1383" spans="1:8" ht="26.25" customHeight="1" thickBot="1">
      <c r="A1383" s="713" t="s">
        <v>107</v>
      </c>
      <c r="B1383" s="713"/>
      <c r="C1383" s="713"/>
      <c r="D1383" s="713"/>
      <c r="E1383" s="713"/>
      <c r="F1383" s="713"/>
      <c r="G1383" s="713"/>
      <c r="H1383" s="713"/>
    </row>
    <row r="1384" spans="1:8">
      <c r="A1384" s="714" t="s">
        <v>3</v>
      </c>
      <c r="B1384" s="716" t="s">
        <v>4</v>
      </c>
      <c r="C1384" s="717"/>
      <c r="D1384" s="720" t="s">
        <v>16</v>
      </c>
      <c r="E1384" s="720" t="s">
        <v>17</v>
      </c>
      <c r="F1384" s="213" t="s">
        <v>83</v>
      </c>
      <c r="G1384" s="214" t="s">
        <v>84</v>
      </c>
      <c r="H1384" s="722" t="s">
        <v>6</v>
      </c>
    </row>
    <row r="1385" spans="1:8">
      <c r="A1385" s="715"/>
      <c r="B1385" s="718"/>
      <c r="C1385" s="719"/>
      <c r="D1385" s="721"/>
      <c r="E1385" s="721"/>
      <c r="F1385" s="215" t="s">
        <v>85</v>
      </c>
      <c r="G1385" s="216" t="s">
        <v>85</v>
      </c>
      <c r="H1385" s="723"/>
    </row>
    <row r="1386" spans="1:8" ht="19.5" customHeight="1">
      <c r="A1386" s="365">
        <v>12.26</v>
      </c>
      <c r="B1386" s="341" t="s">
        <v>592</v>
      </c>
      <c r="C1386" s="233"/>
      <c r="D1386" s="344" t="s">
        <v>87</v>
      </c>
      <c r="E1386" s="345" t="s">
        <v>87</v>
      </c>
      <c r="F1386" s="355" t="s">
        <v>87</v>
      </c>
      <c r="G1386" s="375" t="s">
        <v>87</v>
      </c>
      <c r="H1386" s="376" t="s">
        <v>87</v>
      </c>
    </row>
    <row r="1387" spans="1:8" ht="19.5" customHeight="1">
      <c r="A1387" s="231"/>
      <c r="B1387" s="226" t="s">
        <v>591</v>
      </c>
      <c r="C1387" s="232"/>
      <c r="D1387" s="239" t="s">
        <v>87</v>
      </c>
      <c r="E1387" s="235" t="s">
        <v>87</v>
      </c>
      <c r="F1387" s="236" t="s">
        <v>87</v>
      </c>
      <c r="G1387" s="305" t="s">
        <v>87</v>
      </c>
      <c r="H1387" s="372" t="s">
        <v>87</v>
      </c>
    </row>
    <row r="1388" spans="1:8" ht="19.5" customHeight="1">
      <c r="A1388" s="231"/>
      <c r="B1388" s="254"/>
      <c r="C1388" s="232" t="s">
        <v>595</v>
      </c>
      <c r="D1388" s="350">
        <v>1</v>
      </c>
      <c r="E1388" s="235" t="s">
        <v>73</v>
      </c>
      <c r="F1388" s="236">
        <v>83.33</v>
      </c>
      <c r="G1388" s="305">
        <f>D1388*F1388</f>
        <v>83.33</v>
      </c>
      <c r="H1388" s="380" t="s">
        <v>300</v>
      </c>
    </row>
    <row r="1389" spans="1:8" ht="19.5" customHeight="1">
      <c r="A1389" s="231"/>
      <c r="B1389" s="254"/>
      <c r="C1389" s="232" t="s">
        <v>563</v>
      </c>
      <c r="D1389" s="350">
        <v>0.48</v>
      </c>
      <c r="E1389" s="235" t="s">
        <v>156</v>
      </c>
      <c r="F1389" s="355">
        <v>830</v>
      </c>
      <c r="G1389" s="305">
        <f>D1389*F1389</f>
        <v>398.4</v>
      </c>
      <c r="H1389" s="230"/>
    </row>
    <row r="1390" spans="1:8" ht="19.5" customHeight="1">
      <c r="A1390" s="231"/>
      <c r="B1390" s="254"/>
      <c r="C1390" s="232" t="s">
        <v>274</v>
      </c>
      <c r="D1390" s="239">
        <v>0.2</v>
      </c>
      <c r="E1390" s="235" t="s">
        <v>90</v>
      </c>
      <c r="F1390" s="374">
        <v>12.92</v>
      </c>
      <c r="G1390" s="305">
        <f>D1390*F1390</f>
        <v>2.5840000000000001</v>
      </c>
      <c r="H1390" s="230"/>
    </row>
    <row r="1391" spans="1:8" ht="19.5" customHeight="1">
      <c r="A1391" s="382"/>
      <c r="B1391" s="383"/>
      <c r="C1391" s="232" t="s">
        <v>359</v>
      </c>
      <c r="D1391" s="239">
        <v>1</v>
      </c>
      <c r="E1391" s="235" t="s">
        <v>73</v>
      </c>
      <c r="F1391" s="374">
        <v>5</v>
      </c>
      <c r="G1391" s="305">
        <f>D1391*F1391</f>
        <v>5</v>
      </c>
      <c r="H1391" s="389"/>
    </row>
    <row r="1392" spans="1:8" ht="19.5" customHeight="1">
      <c r="A1392" s="241"/>
      <c r="B1392" s="242"/>
      <c r="C1392" s="243" t="s">
        <v>593</v>
      </c>
      <c r="D1392" s="244">
        <v>1</v>
      </c>
      <c r="E1392" s="245" t="s">
        <v>73</v>
      </c>
      <c r="F1392" s="246" t="s">
        <v>98</v>
      </c>
      <c r="G1392" s="302">
        <f>SUM(G1386:G1391)</f>
        <v>489.31399999999996</v>
      </c>
      <c r="H1392" s="303" t="s">
        <v>584</v>
      </c>
    </row>
    <row r="1393" spans="1:8" ht="19.5" customHeight="1">
      <c r="A1393" s="365">
        <v>12.27</v>
      </c>
      <c r="B1393" s="341" t="s">
        <v>588</v>
      </c>
      <c r="C1393" s="233"/>
      <c r="D1393" s="344" t="s">
        <v>87</v>
      </c>
      <c r="E1393" s="345" t="s">
        <v>87</v>
      </c>
      <c r="F1393" s="355" t="s">
        <v>87</v>
      </c>
      <c r="G1393" s="375" t="s">
        <v>87</v>
      </c>
      <c r="H1393" s="376" t="s">
        <v>87</v>
      </c>
    </row>
    <row r="1394" spans="1:8" ht="19.5" customHeight="1">
      <c r="A1394" s="231"/>
      <c r="B1394" s="226" t="s">
        <v>596</v>
      </c>
      <c r="C1394" s="232"/>
      <c r="D1394" s="239" t="s">
        <v>87</v>
      </c>
      <c r="E1394" s="235" t="s">
        <v>87</v>
      </c>
      <c r="F1394" s="236" t="s">
        <v>87</v>
      </c>
      <c r="G1394" s="305" t="s">
        <v>87</v>
      </c>
      <c r="H1394" s="372" t="s">
        <v>87</v>
      </c>
    </row>
    <row r="1395" spans="1:8" ht="19.5" customHeight="1">
      <c r="A1395" s="231"/>
      <c r="B1395" s="254"/>
      <c r="C1395" s="232" t="s">
        <v>597</v>
      </c>
      <c r="D1395" s="350">
        <v>1</v>
      </c>
      <c r="E1395" s="235" t="s">
        <v>73</v>
      </c>
      <c r="F1395" s="236">
        <v>102.33</v>
      </c>
      <c r="G1395" s="305">
        <f>D1395*F1395</f>
        <v>102.33</v>
      </c>
      <c r="H1395" s="380" t="s">
        <v>300</v>
      </c>
    </row>
    <row r="1396" spans="1:8" ht="19.5" customHeight="1">
      <c r="A1396" s="231"/>
      <c r="B1396" s="254"/>
      <c r="C1396" s="232" t="s">
        <v>559</v>
      </c>
      <c r="D1396" s="350">
        <v>0.48</v>
      </c>
      <c r="E1396" s="235" t="s">
        <v>156</v>
      </c>
      <c r="F1396" s="355">
        <v>388</v>
      </c>
      <c r="G1396" s="305">
        <f>D1396*F1396</f>
        <v>186.23999999999998</v>
      </c>
      <c r="H1396" s="230"/>
    </row>
    <row r="1397" spans="1:8" ht="19.5" customHeight="1">
      <c r="A1397" s="231"/>
      <c r="B1397" s="254"/>
      <c r="C1397" s="232" t="s">
        <v>274</v>
      </c>
      <c r="D1397" s="239">
        <v>0.2</v>
      </c>
      <c r="E1397" s="235" t="s">
        <v>90</v>
      </c>
      <c r="F1397" s="374">
        <v>12.92</v>
      </c>
      <c r="G1397" s="305">
        <f>D1397*F1397</f>
        <v>2.5840000000000001</v>
      </c>
      <c r="H1397" s="230"/>
    </row>
    <row r="1398" spans="1:8" ht="19.5" customHeight="1">
      <c r="A1398" s="382"/>
      <c r="B1398" s="383"/>
      <c r="C1398" s="232" t="s">
        <v>359</v>
      </c>
      <c r="D1398" s="239">
        <v>1</v>
      </c>
      <c r="E1398" s="235" t="s">
        <v>73</v>
      </c>
      <c r="F1398" s="374">
        <v>5</v>
      </c>
      <c r="G1398" s="305">
        <f>D1398*F1398</f>
        <v>5</v>
      </c>
      <c r="H1398" s="389"/>
    </row>
    <row r="1399" spans="1:8" ht="19.5" customHeight="1">
      <c r="A1399" s="241"/>
      <c r="B1399" s="242"/>
      <c r="C1399" s="243" t="s">
        <v>598</v>
      </c>
      <c r="D1399" s="244">
        <v>1</v>
      </c>
      <c r="E1399" s="245" t="s">
        <v>73</v>
      </c>
      <c r="F1399" s="246" t="s">
        <v>98</v>
      </c>
      <c r="G1399" s="302">
        <f>SUM(G1393:G1398)</f>
        <v>296.154</v>
      </c>
      <c r="H1399" s="303" t="s">
        <v>582</v>
      </c>
    </row>
    <row r="1400" spans="1:8" ht="19.5" customHeight="1">
      <c r="A1400" s="365">
        <v>12.28</v>
      </c>
      <c r="B1400" s="341" t="s">
        <v>588</v>
      </c>
      <c r="C1400" s="233"/>
      <c r="D1400" s="344" t="s">
        <v>87</v>
      </c>
      <c r="E1400" s="345" t="s">
        <v>87</v>
      </c>
      <c r="F1400" s="355" t="s">
        <v>87</v>
      </c>
      <c r="G1400" s="375" t="s">
        <v>87</v>
      </c>
      <c r="H1400" s="376" t="s">
        <v>87</v>
      </c>
    </row>
    <row r="1401" spans="1:8" ht="19.5" customHeight="1">
      <c r="A1401" s="231"/>
      <c r="B1401" s="226" t="s">
        <v>599</v>
      </c>
      <c r="C1401" s="232"/>
      <c r="D1401" s="239" t="s">
        <v>87</v>
      </c>
      <c r="E1401" s="235" t="s">
        <v>87</v>
      </c>
      <c r="F1401" s="236" t="s">
        <v>87</v>
      </c>
      <c r="G1401" s="305" t="s">
        <v>87</v>
      </c>
      <c r="H1401" s="372" t="s">
        <v>87</v>
      </c>
    </row>
    <row r="1402" spans="1:8" ht="19.5" customHeight="1">
      <c r="A1402" s="231"/>
      <c r="B1402" s="254"/>
      <c r="C1402" s="232" t="s">
        <v>597</v>
      </c>
      <c r="D1402" s="350">
        <v>1</v>
      </c>
      <c r="E1402" s="235" t="s">
        <v>73</v>
      </c>
      <c r="F1402" s="236">
        <v>102.33</v>
      </c>
      <c r="G1402" s="305">
        <f>D1402*F1402</f>
        <v>102.33</v>
      </c>
      <c r="H1402" s="380" t="s">
        <v>300</v>
      </c>
    </row>
    <row r="1403" spans="1:8" ht="19.5" customHeight="1">
      <c r="A1403" s="231"/>
      <c r="B1403" s="254"/>
      <c r="C1403" s="232" t="s">
        <v>563</v>
      </c>
      <c r="D1403" s="350">
        <v>0.48</v>
      </c>
      <c r="E1403" s="235" t="s">
        <v>156</v>
      </c>
      <c r="F1403" s="355">
        <v>830</v>
      </c>
      <c r="G1403" s="305">
        <f>D1403*F1403</f>
        <v>398.4</v>
      </c>
      <c r="H1403" s="230"/>
    </row>
    <row r="1404" spans="1:8" ht="19.5" customHeight="1">
      <c r="A1404" s="231"/>
      <c r="B1404" s="254"/>
      <c r="C1404" s="232" t="s">
        <v>274</v>
      </c>
      <c r="D1404" s="239">
        <v>0.2</v>
      </c>
      <c r="E1404" s="235" t="s">
        <v>90</v>
      </c>
      <c r="F1404" s="374">
        <v>12.92</v>
      </c>
      <c r="G1404" s="305">
        <f>D1404*F1404</f>
        <v>2.5840000000000001</v>
      </c>
      <c r="H1404" s="230"/>
    </row>
    <row r="1405" spans="1:8" ht="19.5" customHeight="1">
      <c r="A1405" s="382"/>
      <c r="B1405" s="383"/>
      <c r="C1405" s="232" t="s">
        <v>359</v>
      </c>
      <c r="D1405" s="239">
        <v>1</v>
      </c>
      <c r="E1405" s="235" t="s">
        <v>73</v>
      </c>
      <c r="F1405" s="374">
        <v>5</v>
      </c>
      <c r="G1405" s="305">
        <f>D1405*F1405</f>
        <v>5</v>
      </c>
      <c r="H1405" s="389"/>
    </row>
    <row r="1406" spans="1:8" ht="19.5" customHeight="1">
      <c r="A1406" s="241"/>
      <c r="B1406" s="242"/>
      <c r="C1406" s="243" t="s">
        <v>598</v>
      </c>
      <c r="D1406" s="244">
        <v>1</v>
      </c>
      <c r="E1406" s="245" t="s">
        <v>73</v>
      </c>
      <c r="F1406" s="246" t="s">
        <v>98</v>
      </c>
      <c r="G1406" s="302">
        <f>SUM(G1400:G1405)</f>
        <v>508.31399999999996</v>
      </c>
      <c r="H1406" s="303" t="s">
        <v>584</v>
      </c>
    </row>
    <row r="1407" spans="1:8" ht="19.5" customHeight="1">
      <c r="A1407" s="365">
        <v>12.29</v>
      </c>
      <c r="B1407" s="341" t="s">
        <v>592</v>
      </c>
      <c r="C1407" s="233"/>
      <c r="D1407" s="344" t="s">
        <v>87</v>
      </c>
      <c r="E1407" s="345" t="s">
        <v>87</v>
      </c>
      <c r="F1407" s="355" t="s">
        <v>87</v>
      </c>
      <c r="G1407" s="375" t="s">
        <v>87</v>
      </c>
      <c r="H1407" s="376" t="s">
        <v>87</v>
      </c>
    </row>
    <row r="1408" spans="1:8" ht="19.5" customHeight="1">
      <c r="A1408" s="231"/>
      <c r="B1408" s="226" t="s">
        <v>596</v>
      </c>
      <c r="C1408" s="232"/>
      <c r="D1408" s="239" t="s">
        <v>87</v>
      </c>
      <c r="E1408" s="235" t="s">
        <v>87</v>
      </c>
      <c r="F1408" s="236" t="s">
        <v>87</v>
      </c>
      <c r="G1408" s="305" t="s">
        <v>87</v>
      </c>
      <c r="H1408" s="372" t="s">
        <v>87</v>
      </c>
    </row>
    <row r="1409" spans="1:8" ht="19.5" customHeight="1">
      <c r="A1409" s="231"/>
      <c r="B1409" s="254"/>
      <c r="C1409" s="232" t="s">
        <v>600</v>
      </c>
      <c r="D1409" s="350">
        <v>1</v>
      </c>
      <c r="E1409" s="235" t="s">
        <v>73</v>
      </c>
      <c r="F1409" s="236">
        <v>114.67</v>
      </c>
      <c r="G1409" s="305">
        <f>D1409*F1409</f>
        <v>114.67</v>
      </c>
      <c r="H1409" s="380" t="s">
        <v>300</v>
      </c>
    </row>
    <row r="1410" spans="1:8" ht="19.5" customHeight="1">
      <c r="A1410" s="231"/>
      <c r="B1410" s="254"/>
      <c r="C1410" s="232" t="s">
        <v>559</v>
      </c>
      <c r="D1410" s="350">
        <v>0.48</v>
      </c>
      <c r="E1410" s="235" t="s">
        <v>156</v>
      </c>
      <c r="F1410" s="355">
        <v>388</v>
      </c>
      <c r="G1410" s="305">
        <f>D1410*F1410</f>
        <v>186.23999999999998</v>
      </c>
      <c r="H1410" s="230"/>
    </row>
    <row r="1411" spans="1:8" ht="19.5" customHeight="1">
      <c r="A1411" s="231"/>
      <c r="B1411" s="254"/>
      <c r="C1411" s="232" t="s">
        <v>274</v>
      </c>
      <c r="D1411" s="239">
        <v>0.2</v>
      </c>
      <c r="E1411" s="235" t="s">
        <v>90</v>
      </c>
      <c r="F1411" s="374">
        <v>12.92</v>
      </c>
      <c r="G1411" s="305">
        <f>D1411*F1411</f>
        <v>2.5840000000000001</v>
      </c>
      <c r="H1411" s="230"/>
    </row>
    <row r="1412" spans="1:8" ht="19.5" customHeight="1">
      <c r="A1412" s="382"/>
      <c r="B1412" s="383"/>
      <c r="C1412" s="232" t="s">
        <v>359</v>
      </c>
      <c r="D1412" s="239">
        <v>1</v>
      </c>
      <c r="E1412" s="235" t="s">
        <v>73</v>
      </c>
      <c r="F1412" s="374">
        <v>5</v>
      </c>
      <c r="G1412" s="305">
        <f>D1412*F1412</f>
        <v>5</v>
      </c>
      <c r="H1412" s="389"/>
    </row>
    <row r="1413" spans="1:8" ht="19.5" customHeight="1">
      <c r="A1413" s="241"/>
      <c r="B1413" s="242"/>
      <c r="C1413" s="243" t="s">
        <v>601</v>
      </c>
      <c r="D1413" s="244">
        <v>1</v>
      </c>
      <c r="E1413" s="245" t="s">
        <v>73</v>
      </c>
      <c r="F1413" s="246" t="s">
        <v>98</v>
      </c>
      <c r="G1413" s="302">
        <f>SUM(G1407:G1412)</f>
        <v>308.49399999999997</v>
      </c>
      <c r="H1413" s="303" t="s">
        <v>582</v>
      </c>
    </row>
    <row r="1414" spans="1:8" ht="19.5" customHeight="1">
      <c r="A1414" s="365">
        <v>12.3</v>
      </c>
      <c r="B1414" s="341" t="s">
        <v>592</v>
      </c>
      <c r="C1414" s="233"/>
      <c r="D1414" s="344" t="s">
        <v>87</v>
      </c>
      <c r="E1414" s="345" t="s">
        <v>87</v>
      </c>
      <c r="F1414" s="355" t="s">
        <v>87</v>
      </c>
      <c r="G1414" s="375" t="s">
        <v>87</v>
      </c>
      <c r="H1414" s="376" t="s">
        <v>87</v>
      </c>
    </row>
    <row r="1415" spans="1:8" ht="19.5" customHeight="1">
      <c r="A1415" s="231"/>
      <c r="B1415" s="226" t="s">
        <v>599</v>
      </c>
      <c r="C1415" s="232"/>
      <c r="D1415" s="239" t="s">
        <v>87</v>
      </c>
      <c r="E1415" s="235" t="s">
        <v>87</v>
      </c>
      <c r="F1415" s="236" t="s">
        <v>87</v>
      </c>
      <c r="G1415" s="305" t="s">
        <v>87</v>
      </c>
      <c r="H1415" s="372" t="s">
        <v>87</v>
      </c>
    </row>
    <row r="1416" spans="1:8" ht="19.5" customHeight="1">
      <c r="A1416" s="231"/>
      <c r="B1416" s="254"/>
      <c r="C1416" s="232" t="s">
        <v>600</v>
      </c>
      <c r="D1416" s="350">
        <v>1</v>
      </c>
      <c r="E1416" s="235" t="s">
        <v>73</v>
      </c>
      <c r="F1416" s="236">
        <v>114.67</v>
      </c>
      <c r="G1416" s="305">
        <f>D1416*F1416</f>
        <v>114.67</v>
      </c>
      <c r="H1416" s="380" t="s">
        <v>300</v>
      </c>
    </row>
    <row r="1417" spans="1:8" ht="19.5" customHeight="1">
      <c r="A1417" s="231"/>
      <c r="B1417" s="254"/>
      <c r="C1417" s="232" t="s">
        <v>563</v>
      </c>
      <c r="D1417" s="350">
        <v>0.48</v>
      </c>
      <c r="E1417" s="235" t="s">
        <v>156</v>
      </c>
      <c r="F1417" s="355">
        <v>830</v>
      </c>
      <c r="G1417" s="305">
        <f>D1417*F1417</f>
        <v>398.4</v>
      </c>
      <c r="H1417" s="230"/>
    </row>
    <row r="1418" spans="1:8" ht="19.5" customHeight="1">
      <c r="A1418" s="231"/>
      <c r="B1418" s="254"/>
      <c r="C1418" s="232" t="s">
        <v>274</v>
      </c>
      <c r="D1418" s="239">
        <v>0.2</v>
      </c>
      <c r="E1418" s="235" t="s">
        <v>90</v>
      </c>
      <c r="F1418" s="374">
        <v>12.92</v>
      </c>
      <c r="G1418" s="305">
        <f>D1418*F1418</f>
        <v>2.5840000000000001</v>
      </c>
      <c r="H1418" s="230"/>
    </row>
    <row r="1419" spans="1:8" ht="19.5" customHeight="1">
      <c r="A1419" s="382"/>
      <c r="B1419" s="383"/>
      <c r="C1419" s="232" t="s">
        <v>359</v>
      </c>
      <c r="D1419" s="239">
        <v>1</v>
      </c>
      <c r="E1419" s="235" t="s">
        <v>73</v>
      </c>
      <c r="F1419" s="374">
        <v>5</v>
      </c>
      <c r="G1419" s="305">
        <f>D1419*F1419</f>
        <v>5</v>
      </c>
      <c r="H1419" s="389"/>
    </row>
    <row r="1420" spans="1:8" ht="19.5" customHeight="1" thickBot="1">
      <c r="A1420" s="258"/>
      <c r="B1420" s="259"/>
      <c r="C1420" s="406" t="s">
        <v>602</v>
      </c>
      <c r="D1420" s="261">
        <v>1</v>
      </c>
      <c r="E1420" s="346" t="s">
        <v>73</v>
      </c>
      <c r="F1420" s="312" t="s">
        <v>98</v>
      </c>
      <c r="G1420" s="313">
        <f>SUM(G1414:G1419)</f>
        <v>520.65399999999988</v>
      </c>
      <c r="H1420" s="265" t="s">
        <v>584</v>
      </c>
    </row>
    <row r="1421" spans="1:8" ht="20.25" customHeight="1">
      <c r="A1421" s="266"/>
      <c r="B1421" s="266"/>
      <c r="C1421" s="407"/>
      <c r="D1421" s="267"/>
      <c r="E1421" s="349"/>
      <c r="F1421" s="318"/>
      <c r="G1421" s="710" t="str">
        <f>$G$37</f>
        <v xml:space="preserve"> เมษายน 2549</v>
      </c>
      <c r="H1421" s="710"/>
    </row>
    <row r="1422" spans="1:8" ht="21.75" customHeight="1">
      <c r="A1422" s="712" t="s">
        <v>603</v>
      </c>
      <c r="B1422" s="712"/>
      <c r="C1422" s="712"/>
      <c r="D1422" s="712"/>
      <c r="E1422" s="712"/>
      <c r="F1422" s="712"/>
      <c r="G1422" s="712"/>
      <c r="H1422" s="712"/>
    </row>
    <row r="1423" spans="1:8" ht="38.25" customHeight="1" thickBot="1">
      <c r="A1423" s="713" t="s">
        <v>107</v>
      </c>
      <c r="B1423" s="713"/>
      <c r="C1423" s="713"/>
      <c r="D1423" s="713"/>
      <c r="E1423" s="713"/>
      <c r="F1423" s="713"/>
      <c r="G1423" s="713"/>
      <c r="H1423" s="713"/>
    </row>
    <row r="1424" spans="1:8" ht="21" customHeight="1">
      <c r="A1424" s="714" t="s">
        <v>3</v>
      </c>
      <c r="B1424" s="716" t="s">
        <v>4</v>
      </c>
      <c r="C1424" s="717"/>
      <c r="D1424" s="720" t="s">
        <v>16</v>
      </c>
      <c r="E1424" s="720" t="s">
        <v>17</v>
      </c>
      <c r="F1424" s="213" t="s">
        <v>83</v>
      </c>
      <c r="G1424" s="214" t="s">
        <v>84</v>
      </c>
      <c r="H1424" s="722" t="s">
        <v>6</v>
      </c>
    </row>
    <row r="1425" spans="1:8" ht="21" customHeight="1">
      <c r="A1425" s="715"/>
      <c r="B1425" s="718"/>
      <c r="C1425" s="719"/>
      <c r="D1425" s="721"/>
      <c r="E1425" s="721"/>
      <c r="F1425" s="215" t="s">
        <v>85</v>
      </c>
      <c r="G1425" s="216" t="s">
        <v>85</v>
      </c>
      <c r="H1425" s="723"/>
    </row>
    <row r="1426" spans="1:8" ht="21" customHeight="1">
      <c r="A1426" s="365">
        <v>12.31</v>
      </c>
      <c r="B1426" s="341" t="s">
        <v>588</v>
      </c>
      <c r="C1426" s="233"/>
      <c r="D1426" s="344" t="s">
        <v>87</v>
      </c>
      <c r="E1426" s="345" t="s">
        <v>87</v>
      </c>
      <c r="F1426" s="355" t="s">
        <v>87</v>
      </c>
      <c r="G1426" s="375" t="s">
        <v>87</v>
      </c>
      <c r="H1426" s="376" t="s">
        <v>87</v>
      </c>
    </row>
    <row r="1427" spans="1:8" ht="21" customHeight="1">
      <c r="A1427" s="231"/>
      <c r="B1427" s="226" t="s">
        <v>604</v>
      </c>
      <c r="C1427" s="232"/>
      <c r="D1427" s="239" t="s">
        <v>87</v>
      </c>
      <c r="E1427" s="235" t="s">
        <v>87</v>
      </c>
      <c r="F1427" s="236" t="s">
        <v>87</v>
      </c>
      <c r="G1427" s="305" t="s">
        <v>87</v>
      </c>
      <c r="H1427" s="372" t="s">
        <v>87</v>
      </c>
    </row>
    <row r="1428" spans="1:8" ht="21" customHeight="1">
      <c r="A1428" s="231"/>
      <c r="B1428" s="254"/>
      <c r="C1428" s="232" t="s">
        <v>605</v>
      </c>
      <c r="D1428" s="350">
        <v>1</v>
      </c>
      <c r="E1428" s="235" t="s">
        <v>73</v>
      </c>
      <c r="F1428" s="236">
        <v>103.42</v>
      </c>
      <c r="G1428" s="305">
        <f>D1428*F1428</f>
        <v>103.42</v>
      </c>
      <c r="H1428" s="380" t="s">
        <v>300</v>
      </c>
    </row>
    <row r="1429" spans="1:8" ht="21" customHeight="1">
      <c r="A1429" s="231"/>
      <c r="B1429" s="254"/>
      <c r="C1429" s="232" t="s">
        <v>559</v>
      </c>
      <c r="D1429" s="350">
        <v>0.48</v>
      </c>
      <c r="E1429" s="235" t="s">
        <v>156</v>
      </c>
      <c r="F1429" s="355">
        <v>388</v>
      </c>
      <c r="G1429" s="305">
        <f>D1429*F1429</f>
        <v>186.23999999999998</v>
      </c>
      <c r="H1429" s="230"/>
    </row>
    <row r="1430" spans="1:8" ht="21" customHeight="1">
      <c r="A1430" s="231"/>
      <c r="B1430" s="254"/>
      <c r="C1430" s="232" t="s">
        <v>274</v>
      </c>
      <c r="D1430" s="239">
        <v>0.2</v>
      </c>
      <c r="E1430" s="235" t="s">
        <v>90</v>
      </c>
      <c r="F1430" s="374">
        <v>12.92</v>
      </c>
      <c r="G1430" s="305">
        <f>D1430*F1430</f>
        <v>2.5840000000000001</v>
      </c>
      <c r="H1430" s="230"/>
    </row>
    <row r="1431" spans="1:8" ht="21" customHeight="1">
      <c r="A1431" s="382"/>
      <c r="B1431" s="383"/>
      <c r="C1431" s="232" t="s">
        <v>359</v>
      </c>
      <c r="D1431" s="239">
        <v>1</v>
      </c>
      <c r="E1431" s="235" t="s">
        <v>73</v>
      </c>
      <c r="F1431" s="374">
        <v>5</v>
      </c>
      <c r="G1431" s="305">
        <f>D1431*F1431</f>
        <v>5</v>
      </c>
      <c r="H1431" s="389"/>
    </row>
    <row r="1432" spans="1:8" ht="21" customHeight="1">
      <c r="A1432" s="241"/>
      <c r="B1432" s="242"/>
      <c r="C1432" s="243" t="s">
        <v>606</v>
      </c>
      <c r="D1432" s="244">
        <v>1</v>
      </c>
      <c r="E1432" s="245" t="s">
        <v>73</v>
      </c>
      <c r="F1432" s="246" t="s">
        <v>98</v>
      </c>
      <c r="G1432" s="302">
        <f>SUM(G1426:G1431)</f>
        <v>297.24399999999997</v>
      </c>
      <c r="H1432" s="303" t="s">
        <v>582</v>
      </c>
    </row>
    <row r="1433" spans="1:8" ht="21" customHeight="1">
      <c r="A1433" s="365">
        <v>12.32</v>
      </c>
      <c r="B1433" s="341" t="s">
        <v>607</v>
      </c>
      <c r="C1433" s="233"/>
      <c r="D1433" s="344" t="s">
        <v>87</v>
      </c>
      <c r="E1433" s="345" t="s">
        <v>87</v>
      </c>
      <c r="F1433" s="355" t="s">
        <v>87</v>
      </c>
      <c r="G1433" s="375" t="s">
        <v>87</v>
      </c>
      <c r="H1433" s="376" t="s">
        <v>87</v>
      </c>
    </row>
    <row r="1434" spans="1:8" ht="21" customHeight="1">
      <c r="A1434" s="231"/>
      <c r="B1434" s="226" t="s">
        <v>608</v>
      </c>
      <c r="C1434" s="232"/>
      <c r="D1434" s="239" t="s">
        <v>87</v>
      </c>
      <c r="E1434" s="235" t="s">
        <v>87</v>
      </c>
      <c r="F1434" s="236" t="s">
        <v>87</v>
      </c>
      <c r="G1434" s="305" t="s">
        <v>87</v>
      </c>
      <c r="H1434" s="372" t="s">
        <v>87</v>
      </c>
    </row>
    <row r="1435" spans="1:8" ht="21" customHeight="1">
      <c r="A1435" s="231"/>
      <c r="B1435" s="254"/>
      <c r="C1435" s="232" t="s">
        <v>605</v>
      </c>
      <c r="D1435" s="350">
        <v>1</v>
      </c>
      <c r="E1435" s="235" t="s">
        <v>73</v>
      </c>
      <c r="F1435" s="236">
        <v>103.42</v>
      </c>
      <c r="G1435" s="305">
        <f>D1435*F1435</f>
        <v>103.42</v>
      </c>
      <c r="H1435" s="380" t="s">
        <v>300</v>
      </c>
    </row>
    <row r="1436" spans="1:8" ht="21" customHeight="1">
      <c r="A1436" s="231"/>
      <c r="B1436" s="254"/>
      <c r="C1436" s="232" t="s">
        <v>563</v>
      </c>
      <c r="D1436" s="350">
        <v>0.48</v>
      </c>
      <c r="E1436" s="235" t="s">
        <v>156</v>
      </c>
      <c r="F1436" s="355">
        <v>830</v>
      </c>
      <c r="G1436" s="305">
        <f>D1436*F1436</f>
        <v>398.4</v>
      </c>
      <c r="H1436" s="230"/>
    </row>
    <row r="1437" spans="1:8" ht="21" customHeight="1">
      <c r="A1437" s="231"/>
      <c r="B1437" s="254"/>
      <c r="C1437" s="232" t="s">
        <v>274</v>
      </c>
      <c r="D1437" s="239">
        <v>0.2</v>
      </c>
      <c r="E1437" s="235" t="s">
        <v>90</v>
      </c>
      <c r="F1437" s="374">
        <v>12.92</v>
      </c>
      <c r="G1437" s="305">
        <f>D1437*F1437</f>
        <v>2.5840000000000001</v>
      </c>
      <c r="H1437" s="230"/>
    </row>
    <row r="1438" spans="1:8" ht="21" customHeight="1">
      <c r="A1438" s="382"/>
      <c r="B1438" s="383"/>
      <c r="C1438" s="232" t="s">
        <v>359</v>
      </c>
      <c r="D1438" s="239">
        <v>1</v>
      </c>
      <c r="E1438" s="235" t="s">
        <v>73</v>
      </c>
      <c r="F1438" s="374">
        <v>5</v>
      </c>
      <c r="G1438" s="305">
        <f>D1438*F1438</f>
        <v>5</v>
      </c>
      <c r="H1438" s="389"/>
    </row>
    <row r="1439" spans="1:8" ht="21" customHeight="1">
      <c r="A1439" s="241"/>
      <c r="B1439" s="242"/>
      <c r="C1439" s="243" t="s">
        <v>606</v>
      </c>
      <c r="D1439" s="244">
        <v>1</v>
      </c>
      <c r="E1439" s="245" t="s">
        <v>73</v>
      </c>
      <c r="F1439" s="246" t="s">
        <v>98</v>
      </c>
      <c r="G1439" s="302">
        <f>SUM(G1433:G1438)</f>
        <v>509.404</v>
      </c>
      <c r="H1439" s="303" t="s">
        <v>584</v>
      </c>
    </row>
    <row r="1440" spans="1:8" ht="21" customHeight="1">
      <c r="A1440" s="365">
        <v>12.33</v>
      </c>
      <c r="B1440" s="341" t="s">
        <v>592</v>
      </c>
      <c r="C1440" s="233"/>
      <c r="D1440" s="344" t="s">
        <v>87</v>
      </c>
      <c r="E1440" s="345" t="s">
        <v>87</v>
      </c>
      <c r="F1440" s="355" t="s">
        <v>87</v>
      </c>
      <c r="G1440" s="375" t="s">
        <v>87</v>
      </c>
      <c r="H1440" s="376" t="s">
        <v>87</v>
      </c>
    </row>
    <row r="1441" spans="1:8" ht="21" customHeight="1">
      <c r="A1441" s="231"/>
      <c r="B1441" s="226" t="s">
        <v>604</v>
      </c>
      <c r="C1441" s="232"/>
      <c r="D1441" s="239" t="s">
        <v>87</v>
      </c>
      <c r="E1441" s="235" t="s">
        <v>87</v>
      </c>
      <c r="F1441" s="236" t="s">
        <v>87</v>
      </c>
      <c r="G1441" s="305" t="s">
        <v>87</v>
      </c>
      <c r="H1441" s="372" t="s">
        <v>87</v>
      </c>
    </row>
    <row r="1442" spans="1:8" ht="21" customHeight="1">
      <c r="A1442" s="231"/>
      <c r="B1442" s="254"/>
      <c r="C1442" s="232" t="s">
        <v>609</v>
      </c>
      <c r="D1442" s="350">
        <v>1</v>
      </c>
      <c r="E1442" s="235" t="s">
        <v>73</v>
      </c>
      <c r="F1442" s="236">
        <v>116.17</v>
      </c>
      <c r="G1442" s="305">
        <f>D1442*F1442</f>
        <v>116.17</v>
      </c>
      <c r="H1442" s="380" t="s">
        <v>300</v>
      </c>
    </row>
    <row r="1443" spans="1:8" ht="21" customHeight="1">
      <c r="A1443" s="231"/>
      <c r="B1443" s="254"/>
      <c r="C1443" s="232" t="s">
        <v>559</v>
      </c>
      <c r="D1443" s="350">
        <v>0.48</v>
      </c>
      <c r="E1443" s="235" t="s">
        <v>156</v>
      </c>
      <c r="F1443" s="355">
        <v>388</v>
      </c>
      <c r="G1443" s="305">
        <f>D1443*F1443</f>
        <v>186.23999999999998</v>
      </c>
      <c r="H1443" s="230"/>
    </row>
    <row r="1444" spans="1:8" ht="21" customHeight="1">
      <c r="A1444" s="231"/>
      <c r="B1444" s="254"/>
      <c r="C1444" s="232" t="s">
        <v>274</v>
      </c>
      <c r="D1444" s="239">
        <v>0.2</v>
      </c>
      <c r="E1444" s="235" t="s">
        <v>90</v>
      </c>
      <c r="F1444" s="374">
        <v>12.92</v>
      </c>
      <c r="G1444" s="305">
        <f>D1444*F1444</f>
        <v>2.5840000000000001</v>
      </c>
      <c r="H1444" s="230"/>
    </row>
    <row r="1445" spans="1:8" ht="21" customHeight="1">
      <c r="A1445" s="382"/>
      <c r="B1445" s="383"/>
      <c r="C1445" s="232" t="s">
        <v>359</v>
      </c>
      <c r="D1445" s="239">
        <v>1</v>
      </c>
      <c r="E1445" s="235" t="s">
        <v>73</v>
      </c>
      <c r="F1445" s="374">
        <v>5</v>
      </c>
      <c r="G1445" s="305">
        <f>D1445*F1445</f>
        <v>5</v>
      </c>
      <c r="H1445" s="389"/>
    </row>
    <row r="1446" spans="1:8" ht="21" customHeight="1">
      <c r="A1446" s="241"/>
      <c r="B1446" s="242"/>
      <c r="C1446" s="243" t="s">
        <v>610</v>
      </c>
      <c r="D1446" s="244">
        <v>1</v>
      </c>
      <c r="E1446" s="245" t="s">
        <v>73</v>
      </c>
      <c r="F1446" s="246" t="s">
        <v>98</v>
      </c>
      <c r="G1446" s="302">
        <f>SUM(G1440:G1445)</f>
        <v>309.99399999999997</v>
      </c>
      <c r="H1446" s="303" t="s">
        <v>582</v>
      </c>
    </row>
    <row r="1447" spans="1:8" ht="21" customHeight="1">
      <c r="A1447" s="365">
        <v>12.34</v>
      </c>
      <c r="B1447" s="341" t="s">
        <v>592</v>
      </c>
      <c r="C1447" s="233"/>
      <c r="D1447" s="344" t="s">
        <v>87</v>
      </c>
      <c r="E1447" s="345" t="s">
        <v>87</v>
      </c>
      <c r="F1447" s="355" t="s">
        <v>87</v>
      </c>
      <c r="G1447" s="375" t="s">
        <v>87</v>
      </c>
      <c r="H1447" s="376" t="s">
        <v>87</v>
      </c>
    </row>
    <row r="1448" spans="1:8" ht="21" customHeight="1">
      <c r="A1448" s="231"/>
      <c r="B1448" s="226" t="s">
        <v>608</v>
      </c>
      <c r="C1448" s="232"/>
      <c r="D1448" s="239" t="s">
        <v>87</v>
      </c>
      <c r="E1448" s="235" t="s">
        <v>87</v>
      </c>
      <c r="F1448" s="236" t="s">
        <v>87</v>
      </c>
      <c r="G1448" s="305" t="s">
        <v>87</v>
      </c>
      <c r="H1448" s="372" t="s">
        <v>87</v>
      </c>
    </row>
    <row r="1449" spans="1:8" ht="21" customHeight="1">
      <c r="A1449" s="231"/>
      <c r="B1449" s="254"/>
      <c r="C1449" s="232" t="s">
        <v>609</v>
      </c>
      <c r="D1449" s="350">
        <v>1</v>
      </c>
      <c r="E1449" s="235" t="s">
        <v>73</v>
      </c>
      <c r="F1449" s="236">
        <v>116.17</v>
      </c>
      <c r="G1449" s="305">
        <f>D1449*F1449</f>
        <v>116.17</v>
      </c>
      <c r="H1449" s="380" t="s">
        <v>300</v>
      </c>
    </row>
    <row r="1450" spans="1:8" ht="21" customHeight="1">
      <c r="A1450" s="231"/>
      <c r="B1450" s="254"/>
      <c r="C1450" s="232" t="s">
        <v>563</v>
      </c>
      <c r="D1450" s="350">
        <v>0.48</v>
      </c>
      <c r="E1450" s="235" t="s">
        <v>156</v>
      </c>
      <c r="F1450" s="355">
        <v>830</v>
      </c>
      <c r="G1450" s="305">
        <f>D1450*F1450</f>
        <v>398.4</v>
      </c>
      <c r="H1450" s="230"/>
    </row>
    <row r="1451" spans="1:8" ht="21" customHeight="1">
      <c r="A1451" s="231"/>
      <c r="B1451" s="254"/>
      <c r="C1451" s="232" t="s">
        <v>274</v>
      </c>
      <c r="D1451" s="239">
        <v>0.2</v>
      </c>
      <c r="E1451" s="235" t="s">
        <v>90</v>
      </c>
      <c r="F1451" s="374">
        <v>12.92</v>
      </c>
      <c r="G1451" s="305">
        <f>D1451*F1451</f>
        <v>2.5840000000000001</v>
      </c>
      <c r="H1451" s="230"/>
    </row>
    <row r="1452" spans="1:8" ht="21" customHeight="1">
      <c r="A1452" s="382"/>
      <c r="B1452" s="383"/>
      <c r="C1452" s="232" t="s">
        <v>359</v>
      </c>
      <c r="D1452" s="239">
        <v>1</v>
      </c>
      <c r="E1452" s="235" t="s">
        <v>73</v>
      </c>
      <c r="F1452" s="374">
        <v>5</v>
      </c>
      <c r="G1452" s="305">
        <f>D1452*F1452</f>
        <v>5</v>
      </c>
      <c r="H1452" s="389"/>
    </row>
    <row r="1453" spans="1:8" ht="21" customHeight="1">
      <c r="A1453" s="231"/>
      <c r="B1453" s="254"/>
      <c r="C1453" s="232" t="s">
        <v>610</v>
      </c>
      <c r="D1453" s="234">
        <v>1</v>
      </c>
      <c r="E1453" s="235" t="s">
        <v>73</v>
      </c>
      <c r="F1453" s="255" t="s">
        <v>98</v>
      </c>
      <c r="G1453" s="352">
        <f>SUM(G1447:G1452)</f>
        <v>522.15399999999988</v>
      </c>
      <c r="H1453" s="323" t="s">
        <v>584</v>
      </c>
    </row>
    <row r="1454" spans="1:8" ht="21" customHeight="1">
      <c r="A1454" s="231"/>
      <c r="B1454" s="381"/>
      <c r="C1454" s="232"/>
      <c r="D1454" s="234"/>
      <c r="E1454" s="235"/>
      <c r="F1454" s="255"/>
      <c r="G1454" s="352"/>
      <c r="H1454" s="323"/>
    </row>
    <row r="1455" spans="1:8" ht="21" customHeight="1">
      <c r="A1455" s="231"/>
      <c r="B1455" s="381"/>
      <c r="C1455" s="232"/>
      <c r="D1455" s="234"/>
      <c r="E1455" s="235"/>
      <c r="F1455" s="255"/>
      <c r="G1455" s="352"/>
      <c r="H1455" s="323"/>
    </row>
    <row r="1456" spans="1:8" ht="21" customHeight="1">
      <c r="A1456" s="231"/>
      <c r="B1456" s="381"/>
      <c r="C1456" s="232"/>
      <c r="D1456" s="234"/>
      <c r="E1456" s="235"/>
      <c r="F1456" s="255"/>
      <c r="G1456" s="352"/>
      <c r="H1456" s="323"/>
    </row>
    <row r="1457" spans="1:8" ht="21" customHeight="1" thickBot="1">
      <c r="A1457" s="258"/>
      <c r="B1457" s="353"/>
      <c r="C1457" s="260"/>
      <c r="D1457" s="261"/>
      <c r="E1457" s="346"/>
      <c r="F1457" s="312"/>
      <c r="G1457" s="313"/>
      <c r="H1457" s="265"/>
    </row>
    <row r="1458" spans="1:8" ht="21" customHeight="1">
      <c r="A1458" s="266"/>
      <c r="B1458" s="266"/>
      <c r="C1458" s="266"/>
      <c r="D1458" s="267"/>
      <c r="E1458" s="349"/>
      <c r="F1458" s="318"/>
      <c r="G1458" s="710" t="str">
        <f>$G$37</f>
        <v xml:space="preserve"> เมษายน 2549</v>
      </c>
      <c r="H1458" s="710"/>
    </row>
    <row r="1459" spans="1:8" ht="21.75" customHeight="1">
      <c r="A1459" s="712" t="s">
        <v>611</v>
      </c>
      <c r="B1459" s="712"/>
      <c r="C1459" s="712"/>
      <c r="D1459" s="712"/>
      <c r="E1459" s="712"/>
      <c r="F1459" s="712"/>
      <c r="G1459" s="712"/>
      <c r="H1459" s="712"/>
    </row>
    <row r="1460" spans="1:8" ht="35.25" customHeight="1" thickBot="1">
      <c r="A1460" s="713" t="s">
        <v>107</v>
      </c>
      <c r="B1460" s="713"/>
      <c r="C1460" s="713"/>
      <c r="D1460" s="713"/>
      <c r="E1460" s="713"/>
      <c r="F1460" s="713"/>
      <c r="G1460" s="713"/>
      <c r="H1460" s="713"/>
    </row>
    <row r="1461" spans="1:8" ht="21" customHeight="1">
      <c r="A1461" s="714" t="s">
        <v>3</v>
      </c>
      <c r="B1461" s="716" t="s">
        <v>4</v>
      </c>
      <c r="C1461" s="717"/>
      <c r="D1461" s="720" t="s">
        <v>16</v>
      </c>
      <c r="E1461" s="720" t="s">
        <v>17</v>
      </c>
      <c r="F1461" s="213" t="s">
        <v>83</v>
      </c>
      <c r="G1461" s="214" t="s">
        <v>84</v>
      </c>
      <c r="H1461" s="722" t="s">
        <v>6</v>
      </c>
    </row>
    <row r="1462" spans="1:8" ht="21" customHeight="1">
      <c r="A1462" s="715"/>
      <c r="B1462" s="718"/>
      <c r="C1462" s="719"/>
      <c r="D1462" s="721"/>
      <c r="E1462" s="721"/>
      <c r="F1462" s="215" t="s">
        <v>85</v>
      </c>
      <c r="G1462" s="216" t="s">
        <v>85</v>
      </c>
      <c r="H1462" s="723"/>
    </row>
    <row r="1463" spans="1:8">
      <c r="A1463" s="365">
        <v>12.35</v>
      </c>
      <c r="B1463" s="341" t="s">
        <v>612</v>
      </c>
      <c r="C1463" s="233"/>
      <c r="D1463" s="344" t="s">
        <v>87</v>
      </c>
      <c r="E1463" s="345" t="s">
        <v>87</v>
      </c>
      <c r="F1463" s="355" t="s">
        <v>87</v>
      </c>
      <c r="G1463" s="375" t="s">
        <v>87</v>
      </c>
      <c r="H1463" s="376" t="s">
        <v>87</v>
      </c>
    </row>
    <row r="1464" spans="1:8">
      <c r="A1464" s="231"/>
      <c r="B1464" s="226" t="s">
        <v>613</v>
      </c>
      <c r="C1464" s="232"/>
      <c r="D1464" s="239" t="s">
        <v>87</v>
      </c>
      <c r="E1464" s="235" t="s">
        <v>87</v>
      </c>
      <c r="F1464" s="236" t="s">
        <v>87</v>
      </c>
      <c r="G1464" s="305" t="s">
        <v>87</v>
      </c>
      <c r="H1464" s="372" t="s">
        <v>87</v>
      </c>
    </row>
    <row r="1465" spans="1:8">
      <c r="A1465" s="231"/>
      <c r="B1465" s="254"/>
      <c r="C1465" s="232" t="s">
        <v>358</v>
      </c>
      <c r="D1465" s="350">
        <v>1</v>
      </c>
      <c r="E1465" s="235" t="s">
        <v>73</v>
      </c>
      <c r="F1465" s="236">
        <v>79.33</v>
      </c>
      <c r="G1465" s="305">
        <f>D1465*F1465</f>
        <v>79.33</v>
      </c>
      <c r="H1465" s="380" t="s">
        <v>300</v>
      </c>
    </row>
    <row r="1466" spans="1:8">
      <c r="A1466" s="231"/>
      <c r="B1466" s="254"/>
      <c r="C1466" s="232" t="s">
        <v>370</v>
      </c>
      <c r="D1466" s="350">
        <v>1</v>
      </c>
      <c r="E1466" s="235" t="s">
        <v>73</v>
      </c>
      <c r="F1466" s="355">
        <v>170</v>
      </c>
      <c r="G1466" s="305">
        <f>D1466*F1466</f>
        <v>170</v>
      </c>
      <c r="H1466" s="230"/>
    </row>
    <row r="1467" spans="1:8">
      <c r="A1467" s="231"/>
      <c r="B1467" s="254"/>
      <c r="C1467" s="232" t="s">
        <v>371</v>
      </c>
      <c r="D1467" s="239">
        <v>0.11</v>
      </c>
      <c r="E1467" s="235" t="s">
        <v>90</v>
      </c>
      <c r="F1467" s="374">
        <v>25</v>
      </c>
      <c r="G1467" s="305">
        <f>D1467*F1467</f>
        <v>2.75</v>
      </c>
      <c r="H1467" s="230"/>
    </row>
    <row r="1468" spans="1:8">
      <c r="A1468" s="382"/>
      <c r="B1468" s="383"/>
      <c r="C1468" s="232" t="s">
        <v>359</v>
      </c>
      <c r="D1468" s="239">
        <v>2</v>
      </c>
      <c r="E1468" s="235" t="s">
        <v>73</v>
      </c>
      <c r="F1468" s="374">
        <v>5</v>
      </c>
      <c r="G1468" s="305">
        <f>D1468*F1468</f>
        <v>10</v>
      </c>
      <c r="H1468" s="389"/>
    </row>
    <row r="1469" spans="1:8">
      <c r="A1469" s="382"/>
      <c r="B1469" s="383"/>
      <c r="C1469" s="232" t="s">
        <v>614</v>
      </c>
      <c r="D1469" s="239">
        <v>1</v>
      </c>
      <c r="E1469" s="235" t="s">
        <v>73</v>
      </c>
      <c r="F1469" s="374">
        <v>100</v>
      </c>
      <c r="G1469" s="305">
        <f>D1469*F1469</f>
        <v>100</v>
      </c>
      <c r="H1469" s="389"/>
    </row>
    <row r="1470" spans="1:8">
      <c r="A1470" s="241"/>
      <c r="B1470" s="242"/>
      <c r="C1470" s="243" t="s">
        <v>615</v>
      </c>
      <c r="D1470" s="244">
        <v>1</v>
      </c>
      <c r="E1470" s="245" t="s">
        <v>73</v>
      </c>
      <c r="F1470" s="246" t="s">
        <v>98</v>
      </c>
      <c r="G1470" s="302">
        <f>SUM(G1463:G1469)</f>
        <v>362.08</v>
      </c>
      <c r="H1470" s="303" t="s">
        <v>374</v>
      </c>
    </row>
    <row r="1471" spans="1:8">
      <c r="A1471" s="365">
        <v>12.36</v>
      </c>
      <c r="B1471" s="341" t="s">
        <v>592</v>
      </c>
      <c r="C1471" s="233"/>
      <c r="D1471" s="344" t="s">
        <v>87</v>
      </c>
      <c r="E1471" s="345" t="s">
        <v>87</v>
      </c>
      <c r="F1471" s="355" t="s">
        <v>87</v>
      </c>
      <c r="G1471" s="375" t="s">
        <v>87</v>
      </c>
      <c r="H1471" s="376" t="s">
        <v>87</v>
      </c>
    </row>
    <row r="1472" spans="1:8">
      <c r="A1472" s="231"/>
      <c r="B1472" s="226" t="s">
        <v>613</v>
      </c>
      <c r="C1472" s="232"/>
      <c r="D1472" s="239" t="s">
        <v>87</v>
      </c>
      <c r="E1472" s="235" t="s">
        <v>87</v>
      </c>
      <c r="F1472" s="236" t="s">
        <v>87</v>
      </c>
      <c r="G1472" s="305" t="s">
        <v>87</v>
      </c>
      <c r="H1472" s="372" t="s">
        <v>87</v>
      </c>
    </row>
    <row r="1473" spans="1:8">
      <c r="A1473" s="231"/>
      <c r="B1473" s="254"/>
      <c r="C1473" s="232" t="s">
        <v>363</v>
      </c>
      <c r="D1473" s="350">
        <v>1</v>
      </c>
      <c r="E1473" s="235" t="s">
        <v>73</v>
      </c>
      <c r="F1473" s="236">
        <v>83.33</v>
      </c>
      <c r="G1473" s="305">
        <f>D1473*F1473</f>
        <v>83.33</v>
      </c>
      <c r="H1473" s="380" t="s">
        <v>300</v>
      </c>
    </row>
    <row r="1474" spans="1:8">
      <c r="A1474" s="231"/>
      <c r="B1474" s="254"/>
      <c r="C1474" s="232" t="s">
        <v>370</v>
      </c>
      <c r="D1474" s="350">
        <v>1</v>
      </c>
      <c r="E1474" s="235" t="s">
        <v>73</v>
      </c>
      <c r="F1474" s="355">
        <v>170</v>
      </c>
      <c r="G1474" s="305">
        <f>D1474*F1474</f>
        <v>170</v>
      </c>
      <c r="H1474" s="230"/>
    </row>
    <row r="1475" spans="1:8">
      <c r="A1475" s="231"/>
      <c r="B1475" s="254"/>
      <c r="C1475" s="232" t="s">
        <v>371</v>
      </c>
      <c r="D1475" s="239">
        <v>0.11</v>
      </c>
      <c r="E1475" s="235" t="s">
        <v>90</v>
      </c>
      <c r="F1475" s="374">
        <v>25</v>
      </c>
      <c r="G1475" s="305">
        <f>D1475*F1475</f>
        <v>2.75</v>
      </c>
      <c r="H1475" s="230"/>
    </row>
    <row r="1476" spans="1:8">
      <c r="A1476" s="382"/>
      <c r="B1476" s="383"/>
      <c r="C1476" s="232" t="s">
        <v>359</v>
      </c>
      <c r="D1476" s="239">
        <v>2</v>
      </c>
      <c r="E1476" s="235" t="s">
        <v>73</v>
      </c>
      <c r="F1476" s="374">
        <v>5</v>
      </c>
      <c r="G1476" s="305">
        <f>D1476*F1476</f>
        <v>10</v>
      </c>
      <c r="H1476" s="389"/>
    </row>
    <row r="1477" spans="1:8">
      <c r="A1477" s="382"/>
      <c r="B1477" s="383"/>
      <c r="C1477" s="232" t="s">
        <v>614</v>
      </c>
      <c r="D1477" s="239">
        <v>1</v>
      </c>
      <c r="E1477" s="235" t="s">
        <v>73</v>
      </c>
      <c r="F1477" s="374">
        <v>100</v>
      </c>
      <c r="G1477" s="305">
        <f>D1477*F1477</f>
        <v>100</v>
      </c>
      <c r="H1477" s="389"/>
    </row>
    <row r="1478" spans="1:8">
      <c r="A1478" s="241"/>
      <c r="B1478" s="242"/>
      <c r="C1478" s="243" t="s">
        <v>616</v>
      </c>
      <c r="D1478" s="244">
        <v>1</v>
      </c>
      <c r="E1478" s="245" t="s">
        <v>73</v>
      </c>
      <c r="F1478" s="246" t="s">
        <v>98</v>
      </c>
      <c r="G1478" s="302">
        <f>SUM(G1471:G1477)</f>
        <v>366.08</v>
      </c>
      <c r="H1478" s="303" t="s">
        <v>374</v>
      </c>
    </row>
    <row r="1479" spans="1:8">
      <c r="A1479" s="365">
        <v>12.37</v>
      </c>
      <c r="B1479" s="341" t="s">
        <v>612</v>
      </c>
      <c r="C1479" s="233"/>
      <c r="D1479" s="344" t="s">
        <v>87</v>
      </c>
      <c r="E1479" s="345" t="s">
        <v>87</v>
      </c>
      <c r="F1479" s="355" t="s">
        <v>87</v>
      </c>
      <c r="G1479" s="375" t="s">
        <v>87</v>
      </c>
      <c r="H1479" s="376" t="s">
        <v>87</v>
      </c>
    </row>
    <row r="1480" spans="1:8">
      <c r="A1480" s="231"/>
      <c r="B1480" s="226" t="s">
        <v>617</v>
      </c>
      <c r="C1480" s="232"/>
      <c r="D1480" s="239" t="s">
        <v>87</v>
      </c>
      <c r="E1480" s="235" t="s">
        <v>87</v>
      </c>
      <c r="F1480" s="236" t="s">
        <v>87</v>
      </c>
      <c r="G1480" s="305" t="s">
        <v>87</v>
      </c>
      <c r="H1480" s="372" t="s">
        <v>87</v>
      </c>
    </row>
    <row r="1481" spans="1:8">
      <c r="A1481" s="231"/>
      <c r="B1481" s="254"/>
      <c r="C1481" s="232" t="s">
        <v>358</v>
      </c>
      <c r="D1481" s="350">
        <v>1</v>
      </c>
      <c r="E1481" s="235" t="s">
        <v>73</v>
      </c>
      <c r="F1481" s="236">
        <v>102.33</v>
      </c>
      <c r="G1481" s="305">
        <f>D1481*F1481</f>
        <v>102.33</v>
      </c>
      <c r="H1481" s="380" t="s">
        <v>300</v>
      </c>
    </row>
    <row r="1482" spans="1:8">
      <c r="A1482" s="231"/>
      <c r="B1482" s="254"/>
      <c r="C1482" s="232" t="s">
        <v>370</v>
      </c>
      <c r="D1482" s="350">
        <v>1</v>
      </c>
      <c r="E1482" s="235" t="s">
        <v>73</v>
      </c>
      <c r="F1482" s="355">
        <v>170</v>
      </c>
      <c r="G1482" s="305">
        <f>D1482*F1482</f>
        <v>170</v>
      </c>
      <c r="H1482" s="230"/>
    </row>
    <row r="1483" spans="1:8">
      <c r="A1483" s="231"/>
      <c r="B1483" s="254"/>
      <c r="C1483" s="232" t="s">
        <v>371</v>
      </c>
      <c r="D1483" s="239">
        <v>0.11</v>
      </c>
      <c r="E1483" s="235" t="s">
        <v>90</v>
      </c>
      <c r="F1483" s="374">
        <v>25</v>
      </c>
      <c r="G1483" s="305">
        <f>D1483*F1483</f>
        <v>2.75</v>
      </c>
      <c r="H1483" s="230"/>
    </row>
    <row r="1484" spans="1:8">
      <c r="A1484" s="382"/>
      <c r="B1484" s="383"/>
      <c r="C1484" s="232" t="s">
        <v>359</v>
      </c>
      <c r="D1484" s="239">
        <v>2</v>
      </c>
      <c r="E1484" s="235" t="s">
        <v>73</v>
      </c>
      <c r="F1484" s="374">
        <v>5</v>
      </c>
      <c r="G1484" s="305">
        <f>D1484*F1484</f>
        <v>10</v>
      </c>
      <c r="H1484" s="389"/>
    </row>
    <row r="1485" spans="1:8">
      <c r="A1485" s="382"/>
      <c r="B1485" s="383"/>
      <c r="C1485" s="232" t="s">
        <v>614</v>
      </c>
      <c r="D1485" s="239">
        <v>1</v>
      </c>
      <c r="E1485" s="235" t="s">
        <v>73</v>
      </c>
      <c r="F1485" s="374">
        <v>100</v>
      </c>
      <c r="G1485" s="305">
        <f>D1485*F1485</f>
        <v>100</v>
      </c>
      <c r="H1485" s="389"/>
    </row>
    <row r="1486" spans="1:8">
      <c r="A1486" s="241"/>
      <c r="B1486" s="242"/>
      <c r="C1486" s="243" t="s">
        <v>615</v>
      </c>
      <c r="D1486" s="244">
        <v>1</v>
      </c>
      <c r="E1486" s="245" t="s">
        <v>73</v>
      </c>
      <c r="F1486" s="246" t="s">
        <v>98</v>
      </c>
      <c r="G1486" s="302">
        <f>SUM(G1479:G1485)</f>
        <v>385.08</v>
      </c>
      <c r="H1486" s="303" t="s">
        <v>374</v>
      </c>
    </row>
    <row r="1487" spans="1:8">
      <c r="A1487" s="365">
        <v>12.38</v>
      </c>
      <c r="B1487" s="341" t="s">
        <v>592</v>
      </c>
      <c r="C1487" s="233"/>
      <c r="D1487" s="344" t="s">
        <v>87</v>
      </c>
      <c r="E1487" s="345" t="s">
        <v>87</v>
      </c>
      <c r="F1487" s="355" t="s">
        <v>87</v>
      </c>
      <c r="G1487" s="375" t="s">
        <v>87</v>
      </c>
      <c r="H1487" s="376" t="s">
        <v>87</v>
      </c>
    </row>
    <row r="1488" spans="1:8">
      <c r="A1488" s="231"/>
      <c r="B1488" s="226" t="s">
        <v>617</v>
      </c>
      <c r="C1488" s="232"/>
      <c r="D1488" s="239" t="s">
        <v>87</v>
      </c>
      <c r="E1488" s="235" t="s">
        <v>87</v>
      </c>
      <c r="F1488" s="236" t="s">
        <v>87</v>
      </c>
      <c r="G1488" s="305" t="s">
        <v>87</v>
      </c>
      <c r="H1488" s="372" t="s">
        <v>87</v>
      </c>
    </row>
    <row r="1489" spans="1:8">
      <c r="A1489" s="231"/>
      <c r="B1489" s="254"/>
      <c r="C1489" s="232" t="s">
        <v>363</v>
      </c>
      <c r="D1489" s="350">
        <v>1</v>
      </c>
      <c r="E1489" s="235" t="s">
        <v>73</v>
      </c>
      <c r="F1489" s="236">
        <v>114.67</v>
      </c>
      <c r="G1489" s="305">
        <f>D1489*F1489</f>
        <v>114.67</v>
      </c>
      <c r="H1489" s="380" t="s">
        <v>300</v>
      </c>
    </row>
    <row r="1490" spans="1:8">
      <c r="A1490" s="231"/>
      <c r="B1490" s="254"/>
      <c r="C1490" s="232" t="s">
        <v>370</v>
      </c>
      <c r="D1490" s="350">
        <v>1</v>
      </c>
      <c r="E1490" s="235" t="s">
        <v>73</v>
      </c>
      <c r="F1490" s="355">
        <v>170</v>
      </c>
      <c r="G1490" s="305">
        <f>D1490*F1490</f>
        <v>170</v>
      </c>
      <c r="H1490" s="230"/>
    </row>
    <row r="1491" spans="1:8">
      <c r="A1491" s="231"/>
      <c r="B1491" s="254"/>
      <c r="C1491" s="232" t="s">
        <v>371</v>
      </c>
      <c r="D1491" s="239">
        <v>0.11</v>
      </c>
      <c r="E1491" s="235" t="s">
        <v>90</v>
      </c>
      <c r="F1491" s="374">
        <v>25</v>
      </c>
      <c r="G1491" s="305">
        <f>D1491*F1491</f>
        <v>2.75</v>
      </c>
      <c r="H1491" s="230"/>
    </row>
    <row r="1492" spans="1:8">
      <c r="A1492" s="382"/>
      <c r="B1492" s="383"/>
      <c r="C1492" s="232" t="s">
        <v>359</v>
      </c>
      <c r="D1492" s="239">
        <v>2</v>
      </c>
      <c r="E1492" s="235" t="s">
        <v>73</v>
      </c>
      <c r="F1492" s="374">
        <v>5</v>
      </c>
      <c r="G1492" s="305">
        <f>D1492*F1492</f>
        <v>10</v>
      </c>
      <c r="H1492" s="389"/>
    </row>
    <row r="1493" spans="1:8">
      <c r="A1493" s="382"/>
      <c r="B1493" s="383"/>
      <c r="C1493" s="232" t="s">
        <v>614</v>
      </c>
      <c r="D1493" s="239">
        <v>1</v>
      </c>
      <c r="E1493" s="235" t="s">
        <v>73</v>
      </c>
      <c r="F1493" s="374">
        <v>100</v>
      </c>
      <c r="G1493" s="305">
        <f>D1493*F1493</f>
        <v>100</v>
      </c>
      <c r="H1493" s="389"/>
    </row>
    <row r="1494" spans="1:8" ht="21.75" thickBot="1">
      <c r="A1494" s="258"/>
      <c r="B1494" s="259"/>
      <c r="C1494" s="260" t="s">
        <v>616</v>
      </c>
      <c r="D1494" s="261">
        <v>1</v>
      </c>
      <c r="E1494" s="346" t="s">
        <v>73</v>
      </c>
      <c r="F1494" s="312" t="s">
        <v>98</v>
      </c>
      <c r="G1494" s="313">
        <f>SUM(G1487:G1493)</f>
        <v>397.42</v>
      </c>
      <c r="H1494" s="265" t="s">
        <v>374</v>
      </c>
    </row>
    <row r="1495" spans="1:8">
      <c r="A1495" s="408"/>
      <c r="B1495" s="408"/>
      <c r="C1495" s="408" t="s">
        <v>87</v>
      </c>
      <c r="D1495" s="409" t="s">
        <v>87</v>
      </c>
      <c r="E1495" s="410" t="s">
        <v>87</v>
      </c>
      <c r="F1495" s="411" t="s">
        <v>87</v>
      </c>
      <c r="G1495" s="710" t="str">
        <f>$G$37</f>
        <v xml:space="preserve"> เมษายน 2549</v>
      </c>
      <c r="H1495" s="710"/>
    </row>
    <row r="1496" spans="1:8" ht="21.75">
      <c r="A1496" s="712" t="s">
        <v>618</v>
      </c>
      <c r="B1496" s="712"/>
      <c r="C1496" s="712"/>
      <c r="D1496" s="712"/>
      <c r="E1496" s="712"/>
      <c r="F1496" s="712"/>
      <c r="G1496" s="712"/>
      <c r="H1496" s="712"/>
    </row>
    <row r="1497" spans="1:8" ht="35.25" customHeight="1" thickBot="1">
      <c r="A1497" s="713" t="s">
        <v>107</v>
      </c>
      <c r="B1497" s="713"/>
      <c r="C1497" s="713"/>
      <c r="D1497" s="713"/>
      <c r="E1497" s="713"/>
      <c r="F1497" s="713"/>
      <c r="G1497" s="713"/>
      <c r="H1497" s="713"/>
    </row>
    <row r="1498" spans="1:8">
      <c r="A1498" s="714" t="s">
        <v>3</v>
      </c>
      <c r="B1498" s="716" t="s">
        <v>4</v>
      </c>
      <c r="C1498" s="717"/>
      <c r="D1498" s="720" t="s">
        <v>16</v>
      </c>
      <c r="E1498" s="720" t="s">
        <v>17</v>
      </c>
      <c r="F1498" s="213" t="s">
        <v>83</v>
      </c>
      <c r="G1498" s="214" t="s">
        <v>84</v>
      </c>
      <c r="H1498" s="722" t="s">
        <v>6</v>
      </c>
    </row>
    <row r="1499" spans="1:8">
      <c r="A1499" s="715"/>
      <c r="B1499" s="718"/>
      <c r="C1499" s="719"/>
      <c r="D1499" s="721"/>
      <c r="E1499" s="721"/>
      <c r="F1499" s="215" t="s">
        <v>85</v>
      </c>
      <c r="G1499" s="216" t="s">
        <v>85</v>
      </c>
      <c r="H1499" s="723"/>
    </row>
    <row r="1500" spans="1:8" ht="21" customHeight="1">
      <c r="A1500" s="365">
        <v>12.39</v>
      </c>
      <c r="B1500" s="341" t="s">
        <v>619</v>
      </c>
      <c r="C1500" s="233"/>
      <c r="D1500" s="344" t="s">
        <v>87</v>
      </c>
      <c r="E1500" s="345" t="s">
        <v>87</v>
      </c>
      <c r="F1500" s="355" t="s">
        <v>87</v>
      </c>
      <c r="G1500" s="375" t="s">
        <v>87</v>
      </c>
      <c r="H1500" s="376" t="s">
        <v>87</v>
      </c>
    </row>
    <row r="1501" spans="1:8">
      <c r="A1501" s="231"/>
      <c r="B1501" s="226" t="s">
        <v>620</v>
      </c>
      <c r="C1501" s="232"/>
      <c r="D1501" s="239" t="s">
        <v>87</v>
      </c>
      <c r="E1501" s="235" t="s">
        <v>87</v>
      </c>
      <c r="F1501" s="236" t="s">
        <v>87</v>
      </c>
      <c r="G1501" s="305" t="s">
        <v>87</v>
      </c>
      <c r="H1501" s="372" t="s">
        <v>87</v>
      </c>
    </row>
    <row r="1502" spans="1:8">
      <c r="A1502" s="231"/>
      <c r="B1502" s="254"/>
      <c r="C1502" s="232" t="s">
        <v>621</v>
      </c>
      <c r="D1502" s="350">
        <v>1</v>
      </c>
      <c r="E1502" s="235" t="s">
        <v>73</v>
      </c>
      <c r="F1502" s="236">
        <v>144</v>
      </c>
      <c r="G1502" s="305">
        <f>D1502*F1502</f>
        <v>144</v>
      </c>
      <c r="H1502" s="380" t="s">
        <v>300</v>
      </c>
    </row>
    <row r="1503" spans="1:8">
      <c r="A1503" s="231"/>
      <c r="B1503" s="254"/>
      <c r="C1503" s="232" t="s">
        <v>370</v>
      </c>
      <c r="D1503" s="350">
        <v>1</v>
      </c>
      <c r="E1503" s="235" t="s">
        <v>73</v>
      </c>
      <c r="F1503" s="355">
        <v>170</v>
      </c>
      <c r="G1503" s="305">
        <f>D1503*F1503</f>
        <v>170</v>
      </c>
      <c r="H1503" s="230"/>
    </row>
    <row r="1504" spans="1:8">
      <c r="A1504" s="231"/>
      <c r="B1504" s="254"/>
      <c r="C1504" s="232" t="s">
        <v>371</v>
      </c>
      <c r="D1504" s="239">
        <v>0.11</v>
      </c>
      <c r="E1504" s="235" t="s">
        <v>90</v>
      </c>
      <c r="F1504" s="374">
        <v>25</v>
      </c>
      <c r="G1504" s="305">
        <f>D1504*F1504</f>
        <v>2.75</v>
      </c>
      <c r="H1504" s="230"/>
    </row>
    <row r="1505" spans="1:8">
      <c r="A1505" s="382"/>
      <c r="B1505" s="383"/>
      <c r="C1505" s="232" t="s">
        <v>359</v>
      </c>
      <c r="D1505" s="239">
        <v>2</v>
      </c>
      <c r="E1505" s="235" t="s">
        <v>73</v>
      </c>
      <c r="F1505" s="374">
        <v>5</v>
      </c>
      <c r="G1505" s="305">
        <f>D1505*F1505</f>
        <v>10</v>
      </c>
      <c r="H1505" s="389"/>
    </row>
    <row r="1506" spans="1:8">
      <c r="A1506" s="382"/>
      <c r="B1506" s="383"/>
      <c r="C1506" s="232" t="s">
        <v>614</v>
      </c>
      <c r="D1506" s="239">
        <v>1</v>
      </c>
      <c r="E1506" s="235" t="s">
        <v>73</v>
      </c>
      <c r="F1506" s="374">
        <v>100</v>
      </c>
      <c r="G1506" s="305">
        <f>D1506*F1506</f>
        <v>100</v>
      </c>
      <c r="H1506" s="389"/>
    </row>
    <row r="1507" spans="1:8">
      <c r="A1507" s="241"/>
      <c r="B1507" s="242"/>
      <c r="C1507" s="243" t="s">
        <v>615</v>
      </c>
      <c r="D1507" s="244">
        <v>1</v>
      </c>
      <c r="E1507" s="245" t="s">
        <v>73</v>
      </c>
      <c r="F1507" s="246" t="s">
        <v>98</v>
      </c>
      <c r="G1507" s="302">
        <f>SUM(G1500:G1506)</f>
        <v>426.75</v>
      </c>
      <c r="H1507" s="303" t="s">
        <v>374</v>
      </c>
    </row>
    <row r="1508" spans="1:8">
      <c r="A1508" s="365">
        <v>12.4</v>
      </c>
      <c r="B1508" s="341" t="s">
        <v>622</v>
      </c>
      <c r="C1508" s="233"/>
      <c r="D1508" s="344" t="s">
        <v>87</v>
      </c>
      <c r="E1508" s="345" t="s">
        <v>87</v>
      </c>
      <c r="F1508" s="355" t="s">
        <v>87</v>
      </c>
      <c r="G1508" s="375" t="s">
        <v>87</v>
      </c>
      <c r="H1508" s="376" t="s">
        <v>87</v>
      </c>
    </row>
    <row r="1509" spans="1:8">
      <c r="A1509" s="231"/>
      <c r="B1509" s="226" t="s">
        <v>623</v>
      </c>
      <c r="C1509" s="232"/>
      <c r="D1509" s="239" t="s">
        <v>87</v>
      </c>
      <c r="E1509" s="235" t="s">
        <v>87</v>
      </c>
      <c r="F1509" s="236" t="s">
        <v>87</v>
      </c>
      <c r="G1509" s="305" t="s">
        <v>87</v>
      </c>
      <c r="H1509" s="372" t="s">
        <v>87</v>
      </c>
    </row>
    <row r="1510" spans="1:8">
      <c r="A1510" s="231"/>
      <c r="B1510" s="254"/>
      <c r="C1510" s="232" t="s">
        <v>624</v>
      </c>
      <c r="D1510" s="350">
        <v>1</v>
      </c>
      <c r="E1510" s="235" t="s">
        <v>73</v>
      </c>
      <c r="F1510" s="236">
        <v>144</v>
      </c>
      <c r="G1510" s="305">
        <f>D1510*F1510</f>
        <v>144</v>
      </c>
      <c r="H1510" s="380" t="s">
        <v>300</v>
      </c>
    </row>
    <row r="1511" spans="1:8">
      <c r="A1511" s="231"/>
      <c r="B1511" s="254"/>
      <c r="C1511" s="232" t="s">
        <v>370</v>
      </c>
      <c r="D1511" s="350">
        <v>1</v>
      </c>
      <c r="E1511" s="235" t="s">
        <v>73</v>
      </c>
      <c r="F1511" s="355">
        <v>170</v>
      </c>
      <c r="G1511" s="305">
        <f>D1511*F1511</f>
        <v>170</v>
      </c>
      <c r="H1511" s="230"/>
    </row>
    <row r="1512" spans="1:8">
      <c r="A1512" s="231"/>
      <c r="B1512" s="254"/>
      <c r="C1512" s="232" t="s">
        <v>371</v>
      </c>
      <c r="D1512" s="239">
        <v>0.11</v>
      </c>
      <c r="E1512" s="235" t="s">
        <v>90</v>
      </c>
      <c r="F1512" s="374">
        <v>25</v>
      </c>
      <c r="G1512" s="305">
        <f>D1512*F1512</f>
        <v>2.75</v>
      </c>
      <c r="H1512" s="230"/>
    </row>
    <row r="1513" spans="1:8">
      <c r="A1513" s="382"/>
      <c r="B1513" s="383"/>
      <c r="C1513" s="232" t="s">
        <v>359</v>
      </c>
      <c r="D1513" s="239">
        <v>2</v>
      </c>
      <c r="E1513" s="235" t="s">
        <v>73</v>
      </c>
      <c r="F1513" s="374">
        <v>5</v>
      </c>
      <c r="G1513" s="305">
        <f>D1513*F1513</f>
        <v>10</v>
      </c>
      <c r="H1513" s="389"/>
    </row>
    <row r="1514" spans="1:8">
      <c r="A1514" s="382"/>
      <c r="B1514" s="383"/>
      <c r="C1514" s="232" t="s">
        <v>614</v>
      </c>
      <c r="D1514" s="239">
        <v>1</v>
      </c>
      <c r="E1514" s="235" t="s">
        <v>73</v>
      </c>
      <c r="F1514" s="374">
        <v>100</v>
      </c>
      <c r="G1514" s="305">
        <f>D1514*F1514</f>
        <v>100</v>
      </c>
      <c r="H1514" s="389"/>
    </row>
    <row r="1515" spans="1:8">
      <c r="A1515" s="241"/>
      <c r="B1515" s="242"/>
      <c r="C1515" s="243" t="s">
        <v>615</v>
      </c>
      <c r="D1515" s="244">
        <v>1</v>
      </c>
      <c r="E1515" s="245" t="s">
        <v>73</v>
      </c>
      <c r="F1515" s="246" t="s">
        <v>98</v>
      </c>
      <c r="G1515" s="302">
        <f>SUM(G1508:G1514)</f>
        <v>426.75</v>
      </c>
      <c r="H1515" s="303" t="s">
        <v>374</v>
      </c>
    </row>
    <row r="1516" spans="1:8">
      <c r="A1516" s="365">
        <v>12.41</v>
      </c>
      <c r="B1516" s="341" t="s">
        <v>625</v>
      </c>
      <c r="C1516" s="233"/>
      <c r="D1516" s="344" t="s">
        <v>87</v>
      </c>
      <c r="E1516" s="345" t="s">
        <v>87</v>
      </c>
      <c r="F1516" s="355" t="s">
        <v>87</v>
      </c>
      <c r="G1516" s="375" t="s">
        <v>87</v>
      </c>
      <c r="H1516" s="376" t="s">
        <v>87</v>
      </c>
    </row>
    <row r="1517" spans="1:8">
      <c r="A1517" s="231"/>
      <c r="B1517" s="226" t="s">
        <v>626</v>
      </c>
      <c r="C1517" s="232"/>
      <c r="D1517" s="239" t="s">
        <v>87</v>
      </c>
      <c r="E1517" s="235" t="s">
        <v>87</v>
      </c>
      <c r="F1517" s="236" t="s">
        <v>87</v>
      </c>
      <c r="G1517" s="305" t="s">
        <v>87</v>
      </c>
      <c r="H1517" s="372" t="s">
        <v>87</v>
      </c>
    </row>
    <row r="1518" spans="1:8">
      <c r="A1518" s="231"/>
      <c r="B1518" s="254"/>
      <c r="C1518" s="232" t="s">
        <v>621</v>
      </c>
      <c r="D1518" s="350">
        <v>1</v>
      </c>
      <c r="E1518" s="235" t="s">
        <v>73</v>
      </c>
      <c r="F1518" s="236">
        <v>72.92</v>
      </c>
      <c r="G1518" s="305">
        <f>D1518*F1518</f>
        <v>72.92</v>
      </c>
      <c r="H1518" s="380" t="s">
        <v>300</v>
      </c>
    </row>
    <row r="1519" spans="1:8">
      <c r="A1519" s="231"/>
      <c r="B1519" s="254"/>
      <c r="C1519" s="232" t="s">
        <v>370</v>
      </c>
      <c r="D1519" s="350">
        <v>1</v>
      </c>
      <c r="E1519" s="235" t="s">
        <v>73</v>
      </c>
      <c r="F1519" s="355">
        <v>170</v>
      </c>
      <c r="G1519" s="305">
        <f>D1519*F1519</f>
        <v>170</v>
      </c>
      <c r="H1519" s="230"/>
    </row>
    <row r="1520" spans="1:8">
      <c r="A1520" s="231"/>
      <c r="B1520" s="254"/>
      <c r="C1520" s="232" t="s">
        <v>371</v>
      </c>
      <c r="D1520" s="239">
        <v>0.11</v>
      </c>
      <c r="E1520" s="235" t="s">
        <v>90</v>
      </c>
      <c r="F1520" s="374">
        <v>25</v>
      </c>
      <c r="G1520" s="305">
        <f>D1520*F1520</f>
        <v>2.75</v>
      </c>
      <c r="H1520" s="230"/>
    </row>
    <row r="1521" spans="1:8">
      <c r="A1521" s="382"/>
      <c r="B1521" s="383"/>
      <c r="C1521" s="232" t="s">
        <v>359</v>
      </c>
      <c r="D1521" s="239">
        <v>2</v>
      </c>
      <c r="E1521" s="235" t="s">
        <v>73</v>
      </c>
      <c r="F1521" s="374">
        <v>5</v>
      </c>
      <c r="G1521" s="305">
        <f>D1521*F1521</f>
        <v>10</v>
      </c>
      <c r="H1521" s="389"/>
    </row>
    <row r="1522" spans="1:8">
      <c r="A1522" s="382"/>
      <c r="B1522" s="383"/>
      <c r="C1522" s="232" t="s">
        <v>614</v>
      </c>
      <c r="D1522" s="239">
        <v>1</v>
      </c>
      <c r="E1522" s="235" t="s">
        <v>73</v>
      </c>
      <c r="F1522" s="374">
        <v>100</v>
      </c>
      <c r="G1522" s="305">
        <f>D1522*F1522</f>
        <v>100</v>
      </c>
      <c r="H1522" s="389"/>
    </row>
    <row r="1523" spans="1:8">
      <c r="A1523" s="241"/>
      <c r="B1523" s="242"/>
      <c r="C1523" s="243" t="s">
        <v>615</v>
      </c>
      <c r="D1523" s="244">
        <v>1</v>
      </c>
      <c r="E1523" s="245" t="s">
        <v>73</v>
      </c>
      <c r="F1523" s="246" t="s">
        <v>98</v>
      </c>
      <c r="G1523" s="302">
        <f>SUM(G1516:G1522)</f>
        <v>355.67</v>
      </c>
      <c r="H1523" s="303" t="s">
        <v>374</v>
      </c>
    </row>
    <row r="1524" spans="1:8">
      <c r="A1524" s="365">
        <v>12.42</v>
      </c>
      <c r="B1524" s="341" t="s">
        <v>627</v>
      </c>
      <c r="C1524" s="233"/>
      <c r="D1524" s="344" t="s">
        <v>87</v>
      </c>
      <c r="E1524" s="345" t="s">
        <v>87</v>
      </c>
      <c r="F1524" s="355" t="s">
        <v>87</v>
      </c>
      <c r="G1524" s="375" t="s">
        <v>87</v>
      </c>
      <c r="H1524" s="376" t="s">
        <v>87</v>
      </c>
    </row>
    <row r="1525" spans="1:8">
      <c r="A1525" s="231"/>
      <c r="B1525" s="226" t="s">
        <v>626</v>
      </c>
      <c r="C1525" s="232"/>
      <c r="D1525" s="239" t="s">
        <v>87</v>
      </c>
      <c r="E1525" s="235" t="s">
        <v>87</v>
      </c>
      <c r="F1525" s="236" t="s">
        <v>87</v>
      </c>
      <c r="G1525" s="305" t="s">
        <v>87</v>
      </c>
      <c r="H1525" s="372" t="s">
        <v>87</v>
      </c>
    </row>
    <row r="1526" spans="1:8">
      <c r="A1526" s="231"/>
      <c r="B1526" s="254"/>
      <c r="C1526" s="232" t="s">
        <v>621</v>
      </c>
      <c r="D1526" s="350">
        <v>1</v>
      </c>
      <c r="E1526" s="235" t="s">
        <v>73</v>
      </c>
      <c r="F1526" s="236">
        <v>78.33</v>
      </c>
      <c r="G1526" s="305">
        <f>D1526*F1526</f>
        <v>78.33</v>
      </c>
      <c r="H1526" s="380" t="s">
        <v>300</v>
      </c>
    </row>
    <row r="1527" spans="1:8">
      <c r="A1527" s="231"/>
      <c r="B1527" s="254"/>
      <c r="C1527" s="232" t="s">
        <v>370</v>
      </c>
      <c r="D1527" s="350">
        <v>1</v>
      </c>
      <c r="E1527" s="235" t="s">
        <v>73</v>
      </c>
      <c r="F1527" s="355">
        <v>170</v>
      </c>
      <c r="G1527" s="305">
        <f>D1527*F1527</f>
        <v>170</v>
      </c>
      <c r="H1527" s="230"/>
    </row>
    <row r="1528" spans="1:8">
      <c r="A1528" s="231"/>
      <c r="B1528" s="254"/>
      <c r="C1528" s="232" t="s">
        <v>371</v>
      </c>
      <c r="D1528" s="239">
        <v>0.11</v>
      </c>
      <c r="E1528" s="235" t="s">
        <v>90</v>
      </c>
      <c r="F1528" s="374">
        <v>25</v>
      </c>
      <c r="G1528" s="305">
        <f>D1528*F1528</f>
        <v>2.75</v>
      </c>
      <c r="H1528" s="230"/>
    </row>
    <row r="1529" spans="1:8">
      <c r="A1529" s="382"/>
      <c r="B1529" s="383"/>
      <c r="C1529" s="232" t="s">
        <v>359</v>
      </c>
      <c r="D1529" s="239">
        <v>2</v>
      </c>
      <c r="E1529" s="235" t="s">
        <v>73</v>
      </c>
      <c r="F1529" s="374">
        <v>5</v>
      </c>
      <c r="G1529" s="305">
        <f>D1529*F1529</f>
        <v>10</v>
      </c>
      <c r="H1529" s="389"/>
    </row>
    <row r="1530" spans="1:8">
      <c r="A1530" s="382"/>
      <c r="B1530" s="383"/>
      <c r="C1530" s="232" t="s">
        <v>614</v>
      </c>
      <c r="D1530" s="239">
        <v>1</v>
      </c>
      <c r="E1530" s="235" t="s">
        <v>73</v>
      </c>
      <c r="F1530" s="374">
        <v>100</v>
      </c>
      <c r="G1530" s="305">
        <f>D1530*F1530</f>
        <v>100</v>
      </c>
      <c r="H1530" s="389"/>
    </row>
    <row r="1531" spans="1:8" ht="21.75" thickBot="1">
      <c r="A1531" s="258"/>
      <c r="B1531" s="259"/>
      <c r="C1531" s="260" t="s">
        <v>615</v>
      </c>
      <c r="D1531" s="261">
        <v>1</v>
      </c>
      <c r="E1531" s="346" t="s">
        <v>73</v>
      </c>
      <c r="F1531" s="312" t="s">
        <v>98</v>
      </c>
      <c r="G1531" s="313">
        <f>SUM(G1524:G1530)</f>
        <v>361.08</v>
      </c>
      <c r="H1531" s="323" t="s">
        <v>374</v>
      </c>
    </row>
    <row r="1532" spans="1:8">
      <c r="A1532" s="266"/>
      <c r="B1532" s="266"/>
      <c r="C1532" s="266"/>
      <c r="D1532" s="267"/>
      <c r="E1532" s="349"/>
      <c r="F1532" s="318"/>
      <c r="G1532" s="711" t="str">
        <f>$G$37</f>
        <v xml:space="preserve"> เมษายน 2549</v>
      </c>
      <c r="H1532" s="710"/>
    </row>
    <row r="1533" spans="1:8" ht="21.75">
      <c r="A1533" s="712" t="s">
        <v>628</v>
      </c>
      <c r="B1533" s="712"/>
      <c r="C1533" s="712"/>
      <c r="D1533" s="712"/>
      <c r="E1533" s="712"/>
      <c r="F1533" s="712"/>
      <c r="G1533" s="712"/>
      <c r="H1533" s="712"/>
    </row>
    <row r="1534" spans="1:8" ht="22.5" thickBot="1">
      <c r="A1534" s="713" t="s">
        <v>107</v>
      </c>
      <c r="B1534" s="713"/>
      <c r="C1534" s="713"/>
      <c r="D1534" s="713"/>
      <c r="E1534" s="713"/>
      <c r="F1534" s="713"/>
      <c r="G1534" s="713"/>
      <c r="H1534" s="713"/>
    </row>
    <row r="1535" spans="1:8">
      <c r="A1535" s="714" t="s">
        <v>3</v>
      </c>
      <c r="B1535" s="716" t="s">
        <v>4</v>
      </c>
      <c r="C1535" s="717"/>
      <c r="D1535" s="720" t="s">
        <v>16</v>
      </c>
      <c r="E1535" s="720" t="s">
        <v>17</v>
      </c>
      <c r="F1535" s="213" t="s">
        <v>83</v>
      </c>
      <c r="G1535" s="214" t="s">
        <v>84</v>
      </c>
      <c r="H1535" s="722" t="s">
        <v>6</v>
      </c>
    </row>
    <row r="1536" spans="1:8">
      <c r="A1536" s="715"/>
      <c r="B1536" s="718"/>
      <c r="C1536" s="719"/>
      <c r="D1536" s="721"/>
      <c r="E1536" s="721"/>
      <c r="F1536" s="215" t="s">
        <v>85</v>
      </c>
      <c r="G1536" s="216" t="s">
        <v>85</v>
      </c>
      <c r="H1536" s="723"/>
    </row>
    <row r="1537" spans="1:8" ht="21.75">
      <c r="A1537" s="399">
        <v>13</v>
      </c>
      <c r="B1537" s="218" t="s">
        <v>629</v>
      </c>
      <c r="C1537" s="400"/>
      <c r="D1537" s="227"/>
      <c r="E1537" s="227"/>
      <c r="F1537" s="228"/>
      <c r="G1537" s="229" t="s">
        <v>87</v>
      </c>
      <c r="H1537" s="230"/>
    </row>
    <row r="1538" spans="1:8">
      <c r="A1538" s="249">
        <v>13.1</v>
      </c>
      <c r="B1538" s="226" t="s">
        <v>630</v>
      </c>
      <c r="C1538" s="232"/>
      <c r="D1538" s="239" t="s">
        <v>87</v>
      </c>
      <c r="E1538" s="235" t="s">
        <v>87</v>
      </c>
      <c r="F1538" s="236" t="s">
        <v>87</v>
      </c>
      <c r="G1538" s="305" t="s">
        <v>87</v>
      </c>
      <c r="H1538" s="372" t="s">
        <v>87</v>
      </c>
    </row>
    <row r="1539" spans="1:8">
      <c r="A1539" s="231"/>
      <c r="B1539" s="254"/>
      <c r="C1539" s="232" t="s">
        <v>631</v>
      </c>
      <c r="D1539" s="239">
        <v>0.2</v>
      </c>
      <c r="E1539" s="235" t="s">
        <v>90</v>
      </c>
      <c r="F1539" s="236">
        <v>10</v>
      </c>
      <c r="G1539" s="305">
        <f>D1539*F1539</f>
        <v>2</v>
      </c>
      <c r="H1539" s="372" t="s">
        <v>87</v>
      </c>
    </row>
    <row r="1540" spans="1:8">
      <c r="A1540" s="231"/>
      <c r="B1540" s="254"/>
      <c r="C1540" s="232" t="s">
        <v>632</v>
      </c>
      <c r="D1540" s="239">
        <f>1/28</f>
        <v>3.5714285714285712E-2</v>
      </c>
      <c r="E1540" s="235" t="s">
        <v>633</v>
      </c>
      <c r="F1540" s="355">
        <v>307</v>
      </c>
      <c r="G1540" s="305">
        <f>D1540*F1540</f>
        <v>10.964285714285714</v>
      </c>
      <c r="H1540" s="230"/>
    </row>
    <row r="1541" spans="1:8">
      <c r="A1541" s="231"/>
      <c r="B1541" s="254"/>
      <c r="C1541" s="232" t="s">
        <v>634</v>
      </c>
      <c r="D1541" s="239">
        <f>1/20</f>
        <v>0.05</v>
      </c>
      <c r="E1541" s="235" t="s">
        <v>633</v>
      </c>
      <c r="F1541" s="374">
        <v>437.5</v>
      </c>
      <c r="G1541" s="305">
        <f>D1541*F1541</f>
        <v>21.875</v>
      </c>
      <c r="H1541" s="230"/>
    </row>
    <row r="1542" spans="1:8">
      <c r="A1542" s="231"/>
      <c r="B1542" s="254"/>
      <c r="C1542" s="232" t="s">
        <v>635</v>
      </c>
      <c r="D1542" s="239">
        <v>1</v>
      </c>
      <c r="E1542" s="235" t="s">
        <v>96</v>
      </c>
      <c r="F1542" s="240">
        <v>1.44E-2</v>
      </c>
      <c r="G1542" s="305">
        <f>D1542*F1542</f>
        <v>1.44E-2</v>
      </c>
      <c r="H1542" s="230"/>
    </row>
    <row r="1543" spans="1:8">
      <c r="A1543" s="241"/>
      <c r="B1543" s="242"/>
      <c r="C1543" s="243" t="s">
        <v>636</v>
      </c>
      <c r="D1543" s="244">
        <v>1</v>
      </c>
      <c r="E1543" s="245" t="s">
        <v>73</v>
      </c>
      <c r="F1543" s="246" t="s">
        <v>98</v>
      </c>
      <c r="G1543" s="302">
        <f>SUM(G1539:G1542)</f>
        <v>34.853685714285717</v>
      </c>
      <c r="H1543" s="248" t="s">
        <v>99</v>
      </c>
    </row>
    <row r="1544" spans="1:8">
      <c r="A1544" s="249">
        <v>13.2</v>
      </c>
      <c r="B1544" s="226" t="s">
        <v>637</v>
      </c>
      <c r="C1544" s="232"/>
      <c r="D1544" s="239" t="s">
        <v>87</v>
      </c>
      <c r="E1544" s="235" t="s">
        <v>87</v>
      </c>
      <c r="F1544" s="236" t="s">
        <v>87</v>
      </c>
      <c r="G1544" s="305" t="s">
        <v>87</v>
      </c>
      <c r="H1544" s="372" t="s">
        <v>87</v>
      </c>
    </row>
    <row r="1545" spans="1:8">
      <c r="A1545" s="231"/>
      <c r="B1545" s="254"/>
      <c r="C1545" s="232" t="s">
        <v>631</v>
      </c>
      <c r="D1545" s="239">
        <v>0.2</v>
      </c>
      <c r="E1545" s="235" t="s">
        <v>90</v>
      </c>
      <c r="F1545" s="236">
        <v>10</v>
      </c>
      <c r="G1545" s="305">
        <f>D1545*F1545</f>
        <v>2</v>
      </c>
      <c r="H1545" s="372" t="s">
        <v>87</v>
      </c>
    </row>
    <row r="1546" spans="1:8">
      <c r="A1546" s="231"/>
      <c r="B1546" s="254"/>
      <c r="C1546" s="232" t="s">
        <v>638</v>
      </c>
      <c r="D1546" s="239">
        <f>1/28</f>
        <v>3.5714285714285712E-2</v>
      </c>
      <c r="E1546" s="235" t="s">
        <v>633</v>
      </c>
      <c r="F1546" s="355">
        <v>307</v>
      </c>
      <c r="G1546" s="305">
        <f>D1546*F1546</f>
        <v>10.964285714285714</v>
      </c>
      <c r="H1546" s="230"/>
    </row>
    <row r="1547" spans="1:8">
      <c r="A1547" s="231"/>
      <c r="B1547" s="254"/>
      <c r="C1547" s="232" t="s">
        <v>639</v>
      </c>
      <c r="D1547" s="239">
        <f>1/20</f>
        <v>0.05</v>
      </c>
      <c r="E1547" s="235" t="s">
        <v>633</v>
      </c>
      <c r="F1547" s="374">
        <v>322</v>
      </c>
      <c r="G1547" s="305">
        <f>D1547*F1547</f>
        <v>16.100000000000001</v>
      </c>
      <c r="H1547" s="230"/>
    </row>
    <row r="1548" spans="1:8">
      <c r="A1548" s="231"/>
      <c r="B1548" s="254"/>
      <c r="C1548" s="232" t="s">
        <v>635</v>
      </c>
      <c r="D1548" s="239">
        <v>1</v>
      </c>
      <c r="E1548" s="235" t="s">
        <v>96</v>
      </c>
      <c r="F1548" s="240">
        <v>1.44E-2</v>
      </c>
      <c r="G1548" s="305">
        <f>D1548*F1548</f>
        <v>1.44E-2</v>
      </c>
      <c r="H1548" s="230"/>
    </row>
    <row r="1549" spans="1:8">
      <c r="A1549" s="241"/>
      <c r="B1549" s="242"/>
      <c r="C1549" s="243" t="s">
        <v>640</v>
      </c>
      <c r="D1549" s="244">
        <v>1</v>
      </c>
      <c r="E1549" s="245" t="s">
        <v>73</v>
      </c>
      <c r="F1549" s="246" t="s">
        <v>98</v>
      </c>
      <c r="G1549" s="302">
        <f>SUM(G1545:G1548)+0.93</f>
        <v>30.008685714285715</v>
      </c>
      <c r="H1549" s="248" t="s">
        <v>99</v>
      </c>
    </row>
    <row r="1550" spans="1:8">
      <c r="A1550" s="249">
        <v>13.3</v>
      </c>
      <c r="B1550" s="226" t="s">
        <v>641</v>
      </c>
      <c r="C1550" s="232"/>
      <c r="D1550" s="239" t="s">
        <v>87</v>
      </c>
      <c r="E1550" s="235" t="s">
        <v>87</v>
      </c>
      <c r="F1550" s="236" t="s">
        <v>87</v>
      </c>
      <c r="G1550" s="305" t="s">
        <v>87</v>
      </c>
      <c r="H1550" s="372" t="s">
        <v>87</v>
      </c>
    </row>
    <row r="1551" spans="1:8">
      <c r="A1551" s="231"/>
      <c r="B1551" s="254"/>
      <c r="C1551" s="232" t="s">
        <v>631</v>
      </c>
      <c r="D1551" s="239">
        <v>0.2</v>
      </c>
      <c r="E1551" s="235" t="s">
        <v>90</v>
      </c>
      <c r="F1551" s="236">
        <v>10</v>
      </c>
      <c r="G1551" s="305">
        <f>D1551*F1551</f>
        <v>2</v>
      </c>
      <c r="H1551" s="372" t="s">
        <v>87</v>
      </c>
    </row>
    <row r="1552" spans="1:8">
      <c r="A1552" s="231"/>
      <c r="B1552" s="254"/>
      <c r="C1552" s="232" t="s">
        <v>642</v>
      </c>
      <c r="D1552" s="239">
        <f>1/28</f>
        <v>3.5714285714285712E-2</v>
      </c>
      <c r="E1552" s="235" t="s">
        <v>633</v>
      </c>
      <c r="F1552" s="355">
        <v>307</v>
      </c>
      <c r="G1552" s="305">
        <f>D1552*F1552</f>
        <v>10.964285714285714</v>
      </c>
      <c r="H1552" s="230"/>
    </row>
    <row r="1553" spans="1:8">
      <c r="A1553" s="231"/>
      <c r="B1553" s="254"/>
      <c r="C1553" s="232" t="s">
        <v>643</v>
      </c>
      <c r="D1553" s="239">
        <f>1/20</f>
        <v>0.05</v>
      </c>
      <c r="E1553" s="235" t="s">
        <v>633</v>
      </c>
      <c r="F1553" s="374">
        <v>595</v>
      </c>
      <c r="G1553" s="305">
        <f>D1553*F1553</f>
        <v>29.75</v>
      </c>
      <c r="H1553" s="230"/>
    </row>
    <row r="1554" spans="1:8">
      <c r="A1554" s="231"/>
      <c r="B1554" s="254"/>
      <c r="C1554" s="232" t="s">
        <v>644</v>
      </c>
      <c r="D1554" s="239">
        <v>0.01</v>
      </c>
      <c r="E1554" s="235" t="s">
        <v>633</v>
      </c>
      <c r="F1554" s="374">
        <v>250</v>
      </c>
      <c r="G1554" s="305">
        <f>D1554*F1554</f>
        <v>2.5</v>
      </c>
      <c r="H1554" s="230"/>
    </row>
    <row r="1555" spans="1:8">
      <c r="A1555" s="241"/>
      <c r="B1555" s="242"/>
      <c r="C1555" s="243" t="s">
        <v>645</v>
      </c>
      <c r="D1555" s="244">
        <v>1</v>
      </c>
      <c r="E1555" s="245" t="s">
        <v>73</v>
      </c>
      <c r="F1555" s="246" t="s">
        <v>98</v>
      </c>
      <c r="G1555" s="302">
        <f>SUM(G1551:G1554)</f>
        <v>45.214285714285715</v>
      </c>
      <c r="H1555" s="248" t="s">
        <v>99</v>
      </c>
    </row>
    <row r="1556" spans="1:8">
      <c r="A1556" s="249">
        <v>13.4</v>
      </c>
      <c r="B1556" s="226" t="s">
        <v>646</v>
      </c>
      <c r="C1556" s="232"/>
      <c r="D1556" s="239" t="s">
        <v>87</v>
      </c>
      <c r="E1556" s="235" t="s">
        <v>87</v>
      </c>
      <c r="F1556" s="236" t="s">
        <v>87</v>
      </c>
      <c r="G1556" s="305" t="s">
        <v>87</v>
      </c>
      <c r="H1556" s="372" t="s">
        <v>87</v>
      </c>
    </row>
    <row r="1557" spans="1:8">
      <c r="A1557" s="231"/>
      <c r="B1557" s="254"/>
      <c r="C1557" s="232" t="s">
        <v>647</v>
      </c>
      <c r="D1557" s="239">
        <v>0.2</v>
      </c>
      <c r="E1557" s="235" t="s">
        <v>90</v>
      </c>
      <c r="F1557" s="236">
        <v>20</v>
      </c>
      <c r="G1557" s="305">
        <f>D1557*F1557</f>
        <v>4</v>
      </c>
      <c r="H1557" s="372" t="s">
        <v>87</v>
      </c>
    </row>
    <row r="1558" spans="1:8">
      <c r="A1558" s="231"/>
      <c r="B1558" s="254"/>
      <c r="C1558" s="232" t="s">
        <v>648</v>
      </c>
      <c r="D1558" s="239">
        <f>1/28</f>
        <v>3.5714285714285712E-2</v>
      </c>
      <c r="E1558" s="235" t="s">
        <v>633</v>
      </c>
      <c r="F1558" s="355">
        <v>416.5</v>
      </c>
      <c r="G1558" s="305">
        <f>D1558*F1558</f>
        <v>14.875</v>
      </c>
      <c r="H1558" s="230"/>
    </row>
    <row r="1559" spans="1:8">
      <c r="A1559" s="231"/>
      <c r="B1559" s="254"/>
      <c r="C1559" s="232" t="s">
        <v>649</v>
      </c>
      <c r="D1559" s="239">
        <f>1/18</f>
        <v>5.5555555555555552E-2</v>
      </c>
      <c r="E1559" s="235" t="s">
        <v>633</v>
      </c>
      <c r="F1559" s="374">
        <v>483</v>
      </c>
      <c r="G1559" s="305">
        <f>D1559*F1559</f>
        <v>26.833333333333332</v>
      </c>
      <c r="H1559" s="230"/>
    </row>
    <row r="1560" spans="1:8">
      <c r="A1560" s="231"/>
      <c r="B1560" s="254"/>
      <c r="C1560" s="232" t="s">
        <v>650</v>
      </c>
      <c r="D1560" s="239">
        <v>0.01</v>
      </c>
      <c r="E1560" s="235" t="s">
        <v>633</v>
      </c>
      <c r="F1560" s="374">
        <v>435</v>
      </c>
      <c r="G1560" s="305">
        <f>D1560*F1560</f>
        <v>4.3500000000000005</v>
      </c>
      <c r="H1560" s="230"/>
    </row>
    <row r="1561" spans="1:8">
      <c r="A1561" s="241"/>
      <c r="B1561" s="242"/>
      <c r="C1561" s="243" t="s">
        <v>651</v>
      </c>
      <c r="D1561" s="244">
        <v>1</v>
      </c>
      <c r="E1561" s="245" t="s">
        <v>73</v>
      </c>
      <c r="F1561" s="246" t="s">
        <v>98</v>
      </c>
      <c r="G1561" s="302">
        <f>SUM(G1557:G1560)</f>
        <v>50.05833333333333</v>
      </c>
      <c r="H1561" s="248" t="s">
        <v>99</v>
      </c>
    </row>
    <row r="1562" spans="1:8">
      <c r="A1562" s="249">
        <v>13.5</v>
      </c>
      <c r="B1562" s="226" t="s">
        <v>652</v>
      </c>
      <c r="C1562" s="232"/>
      <c r="D1562" s="239" t="s">
        <v>87</v>
      </c>
      <c r="E1562" s="235" t="s">
        <v>87</v>
      </c>
      <c r="F1562" s="236" t="s">
        <v>87</v>
      </c>
      <c r="G1562" s="305" t="s">
        <v>87</v>
      </c>
      <c r="H1562" s="372" t="s">
        <v>87</v>
      </c>
    </row>
    <row r="1563" spans="1:8">
      <c r="A1563" s="231"/>
      <c r="B1563" s="254"/>
      <c r="C1563" s="232" t="s">
        <v>647</v>
      </c>
      <c r="D1563" s="239">
        <v>0.2</v>
      </c>
      <c r="E1563" s="235" t="s">
        <v>90</v>
      </c>
      <c r="F1563" s="236">
        <v>10</v>
      </c>
      <c r="G1563" s="305">
        <f>D1563*F1563</f>
        <v>2</v>
      </c>
      <c r="H1563" s="372" t="s">
        <v>87</v>
      </c>
    </row>
    <row r="1564" spans="1:8">
      <c r="A1564" s="231"/>
      <c r="B1564" s="254"/>
      <c r="C1564" s="232" t="s">
        <v>648</v>
      </c>
      <c r="D1564" s="239">
        <f>1/28</f>
        <v>3.5714285714285712E-2</v>
      </c>
      <c r="E1564" s="235" t="s">
        <v>633</v>
      </c>
      <c r="F1564" s="355">
        <v>380</v>
      </c>
      <c r="G1564" s="305">
        <f>D1564*F1564</f>
        <v>13.571428571428571</v>
      </c>
      <c r="H1564" s="230"/>
    </row>
    <row r="1565" spans="1:8">
      <c r="A1565" s="231"/>
      <c r="B1565" s="254"/>
      <c r="C1565" s="232" t="s">
        <v>649</v>
      </c>
      <c r="D1565" s="239">
        <f>1/18</f>
        <v>5.5555555555555552E-2</v>
      </c>
      <c r="E1565" s="235" t="s">
        <v>633</v>
      </c>
      <c r="F1565" s="374">
        <v>624</v>
      </c>
      <c r="G1565" s="305">
        <f>D1565*F1565</f>
        <v>34.666666666666664</v>
      </c>
      <c r="H1565" s="230"/>
    </row>
    <row r="1566" spans="1:8">
      <c r="A1566" s="231"/>
      <c r="B1566" s="254"/>
      <c r="C1566" s="232" t="s">
        <v>650</v>
      </c>
      <c r="D1566" s="239">
        <v>0.01</v>
      </c>
      <c r="E1566" s="235" t="s">
        <v>633</v>
      </c>
      <c r="F1566" s="374">
        <v>435</v>
      </c>
      <c r="G1566" s="305">
        <f>D1566*F1566</f>
        <v>4.3500000000000005</v>
      </c>
      <c r="H1566" s="230"/>
    </row>
    <row r="1567" spans="1:8">
      <c r="A1567" s="231"/>
      <c r="B1567" s="254"/>
      <c r="C1567" s="232" t="s">
        <v>653</v>
      </c>
      <c r="D1567" s="234">
        <v>1</v>
      </c>
      <c r="E1567" s="235" t="s">
        <v>73</v>
      </c>
      <c r="F1567" s="255" t="s">
        <v>98</v>
      </c>
      <c r="G1567" s="352">
        <f>SUM(G1563:G1566)</f>
        <v>54.588095238095235</v>
      </c>
      <c r="H1567" s="257" t="s">
        <v>99</v>
      </c>
    </row>
    <row r="1568" spans="1:8" ht="21.75" thickBot="1">
      <c r="A1568" s="412"/>
      <c r="B1568" s="413"/>
      <c r="C1568" s="414" t="s">
        <v>87</v>
      </c>
      <c r="D1568" s="415" t="s">
        <v>87</v>
      </c>
      <c r="E1568" s="416" t="s">
        <v>87</v>
      </c>
      <c r="F1568" s="417" t="s">
        <v>87</v>
      </c>
      <c r="G1568" s="418" t="s">
        <v>87</v>
      </c>
      <c r="H1568" s="419" t="s">
        <v>87</v>
      </c>
    </row>
    <row r="1569" spans="7:8">
      <c r="G1569" s="710" t="str">
        <f>$G$37</f>
        <v xml:space="preserve"> เมษายน 2549</v>
      </c>
      <c r="H1569" s="710"/>
    </row>
  </sheetData>
  <mergeCells count="336">
    <mergeCell ref="A1:H1"/>
    <mergeCell ref="A2:H2"/>
    <mergeCell ref="A3:A4"/>
    <mergeCell ref="B3:C4"/>
    <mergeCell ref="D3:D4"/>
    <mergeCell ref="E3:E4"/>
    <mergeCell ref="H3:H4"/>
    <mergeCell ref="G74:H74"/>
    <mergeCell ref="A75:H75"/>
    <mergeCell ref="A76:H76"/>
    <mergeCell ref="A77:A78"/>
    <mergeCell ref="B77:C78"/>
    <mergeCell ref="D77:D78"/>
    <mergeCell ref="E77:E78"/>
    <mergeCell ref="H77:H78"/>
    <mergeCell ref="G37:H37"/>
    <mergeCell ref="A38:H38"/>
    <mergeCell ref="A39:H39"/>
    <mergeCell ref="A40:A41"/>
    <mergeCell ref="B40:C41"/>
    <mergeCell ref="D40:D41"/>
    <mergeCell ref="E40:E41"/>
    <mergeCell ref="H40:H41"/>
    <mergeCell ref="G149:H149"/>
    <mergeCell ref="A150:H150"/>
    <mergeCell ref="A151:H151"/>
    <mergeCell ref="A152:A153"/>
    <mergeCell ref="B152:C153"/>
    <mergeCell ref="D152:D153"/>
    <mergeCell ref="E152:E153"/>
    <mergeCell ref="H152:H153"/>
    <mergeCell ref="G112:H112"/>
    <mergeCell ref="A113:H113"/>
    <mergeCell ref="A114:H114"/>
    <mergeCell ref="A115:A116"/>
    <mergeCell ref="B115:C116"/>
    <mergeCell ref="D115:D116"/>
    <mergeCell ref="E115:E116"/>
    <mergeCell ref="H115:H116"/>
    <mergeCell ref="G223:H223"/>
    <mergeCell ref="A224:H224"/>
    <mergeCell ref="A225:H225"/>
    <mergeCell ref="A226:A227"/>
    <mergeCell ref="B226:C227"/>
    <mergeCell ref="D226:D227"/>
    <mergeCell ref="E226:E227"/>
    <mergeCell ref="H226:H227"/>
    <mergeCell ref="G186:H186"/>
    <mergeCell ref="A187:H187"/>
    <mergeCell ref="A188:H188"/>
    <mergeCell ref="A189:A190"/>
    <mergeCell ref="B189:C190"/>
    <mergeCell ref="D189:D190"/>
    <mergeCell ref="E189:E190"/>
    <mergeCell ref="H189:H190"/>
    <mergeCell ref="G297:H297"/>
    <mergeCell ref="A298:H298"/>
    <mergeCell ref="A299:H299"/>
    <mergeCell ref="A300:A301"/>
    <mergeCell ref="B300:C301"/>
    <mergeCell ref="D300:D301"/>
    <mergeCell ref="E300:E301"/>
    <mergeCell ref="H300:H301"/>
    <mergeCell ref="G260:H260"/>
    <mergeCell ref="A261:H261"/>
    <mergeCell ref="A262:H262"/>
    <mergeCell ref="A263:A264"/>
    <mergeCell ref="B263:C264"/>
    <mergeCell ref="D263:D264"/>
    <mergeCell ref="E263:E264"/>
    <mergeCell ref="H263:H264"/>
    <mergeCell ref="G371:H371"/>
    <mergeCell ref="A372:H372"/>
    <mergeCell ref="A373:H373"/>
    <mergeCell ref="A374:A375"/>
    <mergeCell ref="B374:C375"/>
    <mergeCell ref="D374:D375"/>
    <mergeCell ref="E374:E375"/>
    <mergeCell ref="H374:H375"/>
    <mergeCell ref="G334:H334"/>
    <mergeCell ref="A335:H335"/>
    <mergeCell ref="A336:H336"/>
    <mergeCell ref="A337:A338"/>
    <mergeCell ref="B337:C338"/>
    <mergeCell ref="D337:D338"/>
    <mergeCell ref="E337:E338"/>
    <mergeCell ref="H337:H338"/>
    <mergeCell ref="G447:H447"/>
    <mergeCell ref="A448:H448"/>
    <mergeCell ref="A449:H449"/>
    <mergeCell ref="A450:A451"/>
    <mergeCell ref="B450:C451"/>
    <mergeCell ref="D450:D451"/>
    <mergeCell ref="E450:E451"/>
    <mergeCell ref="H450:H451"/>
    <mergeCell ref="G410:H410"/>
    <mergeCell ref="A411:H411"/>
    <mergeCell ref="A412:H412"/>
    <mergeCell ref="A413:A414"/>
    <mergeCell ref="B413:C414"/>
    <mergeCell ref="D413:D414"/>
    <mergeCell ref="E413:E414"/>
    <mergeCell ref="H413:H414"/>
    <mergeCell ref="G521:H521"/>
    <mergeCell ref="A522:H522"/>
    <mergeCell ref="A523:H523"/>
    <mergeCell ref="A524:A525"/>
    <mergeCell ref="B524:C525"/>
    <mergeCell ref="D524:D525"/>
    <mergeCell ref="E524:E525"/>
    <mergeCell ref="H524:H525"/>
    <mergeCell ref="G484:H484"/>
    <mergeCell ref="A485:H485"/>
    <mergeCell ref="A486:H486"/>
    <mergeCell ref="A487:A488"/>
    <mergeCell ref="B487:C488"/>
    <mergeCell ref="D487:D488"/>
    <mergeCell ref="E487:E488"/>
    <mergeCell ref="H487:H488"/>
    <mergeCell ref="G595:H595"/>
    <mergeCell ref="A596:H596"/>
    <mergeCell ref="A597:H597"/>
    <mergeCell ref="A598:A599"/>
    <mergeCell ref="B598:C599"/>
    <mergeCell ref="D598:D599"/>
    <mergeCell ref="E598:E599"/>
    <mergeCell ref="H598:H599"/>
    <mergeCell ref="G558:H558"/>
    <mergeCell ref="A559:H559"/>
    <mergeCell ref="A560:H560"/>
    <mergeCell ref="A561:A562"/>
    <mergeCell ref="B561:C562"/>
    <mergeCell ref="D561:D562"/>
    <mergeCell ref="E561:E562"/>
    <mergeCell ref="H561:H562"/>
    <mergeCell ref="G669:H669"/>
    <mergeCell ref="A670:H670"/>
    <mergeCell ref="A671:H671"/>
    <mergeCell ref="A672:A673"/>
    <mergeCell ref="B672:C673"/>
    <mergeCell ref="D672:D673"/>
    <mergeCell ref="E672:E673"/>
    <mergeCell ref="H672:H673"/>
    <mergeCell ref="G632:H632"/>
    <mergeCell ref="A633:H633"/>
    <mergeCell ref="A634:H634"/>
    <mergeCell ref="A635:A636"/>
    <mergeCell ref="B635:C636"/>
    <mergeCell ref="D635:D636"/>
    <mergeCell ref="E635:E636"/>
    <mergeCell ref="H635:H636"/>
    <mergeCell ref="G746:H746"/>
    <mergeCell ref="A747:H747"/>
    <mergeCell ref="A748:H748"/>
    <mergeCell ref="A749:A750"/>
    <mergeCell ref="B749:C750"/>
    <mergeCell ref="D749:D750"/>
    <mergeCell ref="E749:E750"/>
    <mergeCell ref="H749:H750"/>
    <mergeCell ref="G706:H706"/>
    <mergeCell ref="A707:H707"/>
    <mergeCell ref="A708:H708"/>
    <mergeCell ref="A709:A710"/>
    <mergeCell ref="B709:C710"/>
    <mergeCell ref="D709:D710"/>
    <mergeCell ref="E709:E710"/>
    <mergeCell ref="H709:H710"/>
    <mergeCell ref="G821:H821"/>
    <mergeCell ref="A822:H822"/>
    <mergeCell ref="A823:H823"/>
    <mergeCell ref="A824:A825"/>
    <mergeCell ref="B824:C825"/>
    <mergeCell ref="D824:D825"/>
    <mergeCell ref="E824:E825"/>
    <mergeCell ref="H824:H825"/>
    <mergeCell ref="G783:H783"/>
    <mergeCell ref="A784:H784"/>
    <mergeCell ref="A785:H785"/>
    <mergeCell ref="A786:A787"/>
    <mergeCell ref="B786:C787"/>
    <mergeCell ref="D786:D787"/>
    <mergeCell ref="E786:E787"/>
    <mergeCell ref="H786:H787"/>
    <mergeCell ref="G898:H898"/>
    <mergeCell ref="A899:H899"/>
    <mergeCell ref="A900:H900"/>
    <mergeCell ref="A901:A902"/>
    <mergeCell ref="B901:C902"/>
    <mergeCell ref="D901:D902"/>
    <mergeCell ref="E901:E902"/>
    <mergeCell ref="H901:H902"/>
    <mergeCell ref="G861:H861"/>
    <mergeCell ref="A862:H862"/>
    <mergeCell ref="A863:H863"/>
    <mergeCell ref="A864:A865"/>
    <mergeCell ref="B864:C865"/>
    <mergeCell ref="D864:D865"/>
    <mergeCell ref="E864:E865"/>
    <mergeCell ref="H864:H865"/>
    <mergeCell ref="G972:H972"/>
    <mergeCell ref="A973:H973"/>
    <mergeCell ref="A974:H974"/>
    <mergeCell ref="A975:A976"/>
    <mergeCell ref="B975:C976"/>
    <mergeCell ref="D975:D976"/>
    <mergeCell ref="E975:E976"/>
    <mergeCell ref="H975:H976"/>
    <mergeCell ref="G935:H935"/>
    <mergeCell ref="A936:H936"/>
    <mergeCell ref="A937:H937"/>
    <mergeCell ref="A938:A939"/>
    <mergeCell ref="B938:C939"/>
    <mergeCell ref="D938:D939"/>
    <mergeCell ref="E938:E939"/>
    <mergeCell ref="H938:H939"/>
    <mergeCell ref="G1047:H1047"/>
    <mergeCell ref="A1048:H1048"/>
    <mergeCell ref="A1049:H1049"/>
    <mergeCell ref="A1050:A1051"/>
    <mergeCell ref="B1050:C1051"/>
    <mergeCell ref="D1050:D1051"/>
    <mergeCell ref="E1050:E1051"/>
    <mergeCell ref="H1050:H1051"/>
    <mergeCell ref="G1010:H1010"/>
    <mergeCell ref="A1011:H1011"/>
    <mergeCell ref="A1012:H1012"/>
    <mergeCell ref="A1013:A1014"/>
    <mergeCell ref="B1013:C1014"/>
    <mergeCell ref="D1013:D1014"/>
    <mergeCell ref="E1013:E1014"/>
    <mergeCell ref="H1013:H1014"/>
    <mergeCell ref="G1121:H1121"/>
    <mergeCell ref="A1122:H1122"/>
    <mergeCell ref="A1123:H1123"/>
    <mergeCell ref="A1124:A1125"/>
    <mergeCell ref="B1124:C1125"/>
    <mergeCell ref="D1124:D1125"/>
    <mergeCell ref="E1124:E1125"/>
    <mergeCell ref="H1124:H1125"/>
    <mergeCell ref="G1084:H1084"/>
    <mergeCell ref="A1085:H1085"/>
    <mergeCell ref="A1086:H1086"/>
    <mergeCell ref="A1087:A1088"/>
    <mergeCell ref="B1087:C1088"/>
    <mergeCell ref="D1087:D1088"/>
    <mergeCell ref="E1087:E1088"/>
    <mergeCell ref="H1087:H1088"/>
    <mergeCell ref="G1195:H1195"/>
    <mergeCell ref="A1196:H1196"/>
    <mergeCell ref="A1197:H1197"/>
    <mergeCell ref="A1198:A1199"/>
    <mergeCell ref="B1198:C1199"/>
    <mergeCell ref="D1198:D1199"/>
    <mergeCell ref="E1198:E1199"/>
    <mergeCell ref="H1198:H1199"/>
    <mergeCell ref="G1158:H1158"/>
    <mergeCell ref="A1159:H1159"/>
    <mergeCell ref="A1160:H1160"/>
    <mergeCell ref="A1161:A1162"/>
    <mergeCell ref="B1161:C1162"/>
    <mergeCell ref="D1161:D1162"/>
    <mergeCell ref="E1161:E1162"/>
    <mergeCell ref="H1161:H1162"/>
    <mergeCell ref="G1269:H1269"/>
    <mergeCell ref="A1270:H1270"/>
    <mergeCell ref="A1271:H1271"/>
    <mergeCell ref="A1272:A1273"/>
    <mergeCell ref="B1272:C1273"/>
    <mergeCell ref="D1272:D1273"/>
    <mergeCell ref="E1272:E1273"/>
    <mergeCell ref="H1272:H1273"/>
    <mergeCell ref="G1232:H1232"/>
    <mergeCell ref="A1233:H1233"/>
    <mergeCell ref="A1234:H1234"/>
    <mergeCell ref="A1235:A1236"/>
    <mergeCell ref="B1235:C1236"/>
    <mergeCell ref="D1235:D1236"/>
    <mergeCell ref="E1235:E1236"/>
    <mergeCell ref="H1235:H1236"/>
    <mergeCell ref="G1343:H1343"/>
    <mergeCell ref="A1344:H1344"/>
    <mergeCell ref="A1345:H1345"/>
    <mergeCell ref="A1346:A1347"/>
    <mergeCell ref="B1346:C1347"/>
    <mergeCell ref="D1346:D1347"/>
    <mergeCell ref="E1346:E1347"/>
    <mergeCell ref="H1346:H1347"/>
    <mergeCell ref="G1306:H1306"/>
    <mergeCell ref="A1307:H1307"/>
    <mergeCell ref="A1308:H1308"/>
    <mergeCell ref="A1309:A1310"/>
    <mergeCell ref="B1309:C1310"/>
    <mergeCell ref="D1309:D1310"/>
    <mergeCell ref="E1309:E1310"/>
    <mergeCell ref="H1309:H1310"/>
    <mergeCell ref="G1421:H1421"/>
    <mergeCell ref="A1422:H1422"/>
    <mergeCell ref="A1423:H1423"/>
    <mergeCell ref="A1424:A1425"/>
    <mergeCell ref="B1424:C1425"/>
    <mergeCell ref="D1424:D1425"/>
    <mergeCell ref="E1424:E1425"/>
    <mergeCell ref="H1424:H1425"/>
    <mergeCell ref="G1381:H1381"/>
    <mergeCell ref="A1382:H1382"/>
    <mergeCell ref="A1383:H1383"/>
    <mergeCell ref="A1384:A1385"/>
    <mergeCell ref="B1384:C1385"/>
    <mergeCell ref="D1384:D1385"/>
    <mergeCell ref="E1384:E1385"/>
    <mergeCell ref="H1384:H1385"/>
    <mergeCell ref="G1495:H1495"/>
    <mergeCell ref="A1496:H1496"/>
    <mergeCell ref="A1497:H1497"/>
    <mergeCell ref="A1498:A1499"/>
    <mergeCell ref="B1498:C1499"/>
    <mergeCell ref="D1498:D1499"/>
    <mergeCell ref="E1498:E1499"/>
    <mergeCell ref="H1498:H1499"/>
    <mergeCell ref="G1458:H1458"/>
    <mergeCell ref="A1459:H1459"/>
    <mergeCell ref="A1460:H1460"/>
    <mergeCell ref="A1461:A1462"/>
    <mergeCell ref="B1461:C1462"/>
    <mergeCell ref="D1461:D1462"/>
    <mergeCell ref="E1461:E1462"/>
    <mergeCell ref="H1461:H1462"/>
    <mergeCell ref="G1569:H1569"/>
    <mergeCell ref="G1532:H1532"/>
    <mergeCell ref="A1533:H1533"/>
    <mergeCell ref="A1534:H1534"/>
    <mergeCell ref="A1535:A1536"/>
    <mergeCell ref="B1535:C1536"/>
    <mergeCell ref="D1535:D1536"/>
    <mergeCell ref="E1535:E1536"/>
    <mergeCell ref="H1535:H1536"/>
  </mergeCells>
  <pageMargins left="0.96" right="0.33" top="0.62" bottom="0.4" header="0.45" footer="0.31"/>
  <pageSetup paperSize="9" orientation="portrait" horizontalDpi="4294967293" verticalDpi="4294967293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7"/>
  </sheetPr>
  <dimension ref="A1:AM46"/>
  <sheetViews>
    <sheetView showGridLines="0" view="pageBreakPreview" topLeftCell="U1" workbookViewId="0">
      <selection activeCell="F20" sqref="F20"/>
    </sheetView>
  </sheetViews>
  <sheetFormatPr defaultRowHeight="21"/>
  <cols>
    <col min="1" max="1" width="11.7109375" style="430" customWidth="1"/>
    <col min="2" max="2" width="9.42578125" style="430" customWidth="1"/>
    <col min="3" max="3" width="2" style="430" customWidth="1"/>
    <col min="4" max="4" width="7.42578125" style="430" customWidth="1"/>
    <col min="5" max="5" width="1.140625" style="430" customWidth="1"/>
    <col min="6" max="6" width="2.5703125" style="430" customWidth="1"/>
    <col min="7" max="7" width="1.140625" style="430" customWidth="1"/>
    <col min="8" max="8" width="7.5703125" style="430" customWidth="1"/>
    <col min="9" max="9" width="1.140625" style="430" customWidth="1"/>
    <col min="10" max="10" width="12.7109375" style="430" customWidth="1"/>
    <col min="11" max="12" width="1.42578125" style="430" customWidth="1"/>
    <col min="13" max="13" width="13" style="430" customWidth="1"/>
    <col min="14" max="14" width="1.140625" style="430" customWidth="1"/>
    <col min="15" max="15" width="13.42578125" style="430" customWidth="1"/>
    <col min="16" max="16" width="1.140625" style="430" customWidth="1"/>
    <col min="17" max="17" width="2.42578125" style="430" customWidth="1"/>
    <col min="18" max="18" width="13.85546875" style="430" customWidth="1"/>
    <col min="19" max="19" width="3.7109375" style="430" customWidth="1"/>
    <col min="20" max="20" width="40.7109375" style="430" customWidth="1"/>
    <col min="21" max="21" width="12.140625" style="430" customWidth="1"/>
    <col min="22" max="22" width="11.7109375" style="430" customWidth="1"/>
    <col min="23" max="23" width="9.140625" style="430"/>
    <col min="24" max="24" width="24" style="430" bestFit="1" customWidth="1"/>
    <col min="25" max="25" width="5" style="430" customWidth="1"/>
    <col min="26" max="26" width="3.85546875" style="430" customWidth="1"/>
    <col min="27" max="27" width="2.42578125" style="430" customWidth="1"/>
    <col min="28" max="28" width="8.140625" style="430" customWidth="1"/>
    <col min="29" max="29" width="3.42578125" style="430" customWidth="1"/>
    <col min="30" max="30" width="13.85546875" style="430" customWidth="1"/>
    <col min="31" max="31" width="2.28515625" style="430" customWidth="1"/>
    <col min="32" max="32" width="2" style="430" customWidth="1"/>
    <col min="33" max="33" width="13.85546875" style="430" customWidth="1"/>
    <col min="34" max="34" width="3.42578125" style="430" customWidth="1"/>
    <col min="35" max="35" width="14.5703125" style="430" customWidth="1"/>
    <col min="36" max="36" width="2" style="430" customWidth="1"/>
    <col min="37" max="37" width="3" style="430" customWidth="1"/>
    <col min="38" max="16384" width="9.140625" style="430"/>
  </cols>
  <sheetData>
    <row r="1" spans="1:38" ht="3" customHeight="1">
      <c r="A1" s="767"/>
      <c r="B1" s="767"/>
      <c r="C1" s="767"/>
      <c r="D1" s="767"/>
      <c r="E1" s="767"/>
      <c r="F1" s="767"/>
      <c r="G1" s="767"/>
      <c r="H1" s="767"/>
      <c r="I1" s="767"/>
      <c r="J1" s="767"/>
      <c r="K1" s="767"/>
      <c r="L1" s="767"/>
      <c r="M1" s="767"/>
      <c r="N1" s="767"/>
      <c r="O1" s="767"/>
      <c r="P1" s="767"/>
      <c r="Q1" s="767"/>
      <c r="R1" s="767"/>
      <c r="S1" s="428"/>
      <c r="T1" s="429"/>
      <c r="Y1" s="731"/>
      <c r="Z1" s="731"/>
      <c r="AA1" s="731"/>
      <c r="AB1" s="731"/>
      <c r="AC1" s="731"/>
    </row>
    <row r="2" spans="1:38" ht="20.25" customHeight="1">
      <c r="A2" s="429"/>
      <c r="B2" s="429"/>
      <c r="C2" s="429"/>
      <c r="D2" s="429"/>
      <c r="E2" s="429"/>
      <c r="F2" s="429"/>
      <c r="G2" s="429"/>
      <c r="H2" s="429"/>
      <c r="I2" s="429"/>
      <c r="J2" s="429"/>
      <c r="K2" s="429"/>
      <c r="L2" s="429"/>
      <c r="M2" s="429"/>
      <c r="N2" s="429"/>
      <c r="O2" s="429"/>
      <c r="P2" s="429"/>
      <c r="Q2" s="429"/>
      <c r="R2" s="429"/>
      <c r="S2" s="429"/>
      <c r="T2" s="429"/>
      <c r="X2" s="431"/>
      <c r="Y2" s="432"/>
      <c r="Z2" s="432"/>
      <c r="AA2" s="432"/>
      <c r="AB2" s="432"/>
      <c r="AC2" s="431"/>
      <c r="AD2" s="431"/>
    </row>
    <row r="3" spans="1:38" ht="26.25">
      <c r="A3" s="768" t="s">
        <v>655</v>
      </c>
      <c r="B3" s="768"/>
      <c r="C3" s="768"/>
      <c r="D3" s="768"/>
      <c r="E3" s="768"/>
      <c r="F3" s="768"/>
      <c r="G3" s="768"/>
      <c r="H3" s="768"/>
      <c r="I3" s="768"/>
      <c r="J3" s="768"/>
      <c r="K3" s="768"/>
      <c r="L3" s="768"/>
      <c r="M3" s="768"/>
      <c r="N3" s="768"/>
      <c r="O3" s="768"/>
      <c r="P3" s="768"/>
      <c r="Q3" s="768"/>
      <c r="R3" s="768"/>
      <c r="S3" s="433"/>
      <c r="T3" s="434"/>
      <c r="W3" s="435"/>
      <c r="X3" s="436"/>
      <c r="Y3" s="435"/>
    </row>
    <row r="4" spans="1:38" ht="13.5" customHeight="1"/>
    <row r="5" spans="1:38" ht="26.25">
      <c r="A5" s="437" t="s">
        <v>656</v>
      </c>
      <c r="B5" s="437"/>
      <c r="C5" s="437"/>
      <c r="D5" s="437"/>
      <c r="E5" s="437"/>
      <c r="F5" s="437"/>
      <c r="G5" s="437"/>
      <c r="H5" s="437"/>
      <c r="I5" s="437"/>
      <c r="J5" s="437"/>
      <c r="K5" s="437"/>
      <c r="L5" s="437"/>
      <c r="M5" s="437"/>
      <c r="N5" s="437"/>
      <c r="O5" s="437"/>
      <c r="P5" s="437"/>
      <c r="Q5" s="437"/>
      <c r="R5" s="437"/>
      <c r="S5" s="437"/>
      <c r="U5" s="438" t="s">
        <v>68</v>
      </c>
      <c r="V5" s="439"/>
      <c r="W5" s="438" t="s">
        <v>657</v>
      </c>
      <c r="X5" s="440" t="e">
        <f>-'ปร.4  (ก)'!#REF!</f>
        <v>#REF!</v>
      </c>
      <c r="Y5" s="435"/>
    </row>
    <row r="6" spans="1:38" ht="10.5" customHeight="1">
      <c r="A6" s="437"/>
      <c r="B6" s="437"/>
      <c r="C6" s="437"/>
      <c r="D6" s="437"/>
      <c r="E6" s="437"/>
      <c r="F6" s="437"/>
      <c r="G6" s="437"/>
      <c r="H6" s="437"/>
      <c r="I6" s="437"/>
      <c r="J6" s="437"/>
      <c r="K6" s="437"/>
      <c r="L6" s="437"/>
      <c r="M6" s="437"/>
      <c r="N6" s="437"/>
      <c r="O6" s="437"/>
      <c r="P6" s="437"/>
      <c r="Q6" s="437"/>
      <c r="R6" s="437"/>
      <c r="S6" s="437"/>
    </row>
    <row r="7" spans="1:38" ht="26.25">
      <c r="A7" s="435" t="s">
        <v>658</v>
      </c>
      <c r="B7" s="437" t="s">
        <v>659</v>
      </c>
      <c r="C7" s="437"/>
      <c r="D7" s="437"/>
      <c r="E7" s="437"/>
      <c r="F7" s="437"/>
      <c r="G7" s="437"/>
      <c r="H7" s="437"/>
      <c r="I7" s="437"/>
      <c r="J7" s="437"/>
      <c r="K7" s="755" t="s">
        <v>98</v>
      </c>
      <c r="L7" s="755"/>
      <c r="M7" s="441"/>
      <c r="N7" s="441"/>
      <c r="O7" s="755" t="s">
        <v>660</v>
      </c>
      <c r="P7" s="755"/>
      <c r="Q7" s="442"/>
      <c r="R7" s="442" t="s">
        <v>661</v>
      </c>
      <c r="S7" s="442"/>
      <c r="U7" s="443"/>
      <c r="V7" s="738"/>
      <c r="W7" s="738"/>
      <c r="X7" s="738"/>
      <c r="Y7" s="738"/>
      <c r="Z7" s="738"/>
      <c r="AA7" s="738"/>
      <c r="AB7" s="738"/>
      <c r="AC7" s="444"/>
      <c r="AE7" s="731"/>
      <c r="AF7" s="731"/>
      <c r="AG7" s="739"/>
      <c r="AH7" s="740"/>
      <c r="AI7" s="740"/>
      <c r="AJ7" s="445"/>
      <c r="AL7" s="445"/>
    </row>
    <row r="8" spans="1:38" ht="26.25">
      <c r="A8" s="437"/>
      <c r="B8" s="437" t="s">
        <v>662</v>
      </c>
      <c r="C8" s="437"/>
      <c r="D8" s="437"/>
      <c r="E8" s="437"/>
      <c r="F8" s="437"/>
      <c r="G8" s="437"/>
      <c r="H8" s="437"/>
      <c r="I8" s="437"/>
      <c r="J8" s="437"/>
      <c r="K8" s="755" t="s">
        <v>98</v>
      </c>
      <c r="L8" s="755"/>
      <c r="M8" s="441"/>
      <c r="N8" s="441"/>
      <c r="O8" s="755" t="s">
        <v>663</v>
      </c>
      <c r="P8" s="755"/>
      <c r="Q8" s="442"/>
      <c r="R8" s="442" t="s">
        <v>661</v>
      </c>
      <c r="S8" s="442"/>
      <c r="V8" s="738"/>
      <c r="W8" s="738"/>
      <c r="X8" s="738"/>
      <c r="Y8" s="738"/>
      <c r="Z8" s="738"/>
      <c r="AA8" s="738"/>
      <c r="AB8" s="738"/>
      <c r="AC8" s="444"/>
      <c r="AE8" s="731"/>
      <c r="AF8" s="731"/>
      <c r="AG8" s="739"/>
      <c r="AH8" s="740"/>
      <c r="AI8" s="740"/>
      <c r="AL8" s="445"/>
    </row>
    <row r="9" spans="1:38" ht="31.5">
      <c r="A9" s="437"/>
      <c r="B9" s="437" t="s">
        <v>664</v>
      </c>
      <c r="C9" s="437"/>
      <c r="D9" s="437"/>
      <c r="E9" s="437"/>
      <c r="F9" s="437"/>
      <c r="G9" s="437"/>
      <c r="H9" s="437"/>
      <c r="I9" s="437"/>
      <c r="J9" s="437"/>
      <c r="K9" s="755" t="s">
        <v>98</v>
      </c>
      <c r="L9" s="755"/>
      <c r="M9" s="441"/>
      <c r="N9" s="441"/>
      <c r="O9" s="755" t="s">
        <v>665</v>
      </c>
      <c r="P9" s="755"/>
      <c r="Q9" s="442"/>
      <c r="R9" s="442" t="s">
        <v>661</v>
      </c>
      <c r="S9" s="442"/>
      <c r="V9" s="446"/>
      <c r="W9" s="762" t="s">
        <v>666</v>
      </c>
      <c r="X9" s="762"/>
      <c r="Y9" s="762"/>
      <c r="Z9" s="762"/>
      <c r="AA9" s="762"/>
      <c r="AB9" s="762"/>
      <c r="AC9" s="762"/>
      <c r="AD9" s="762"/>
      <c r="AE9" s="762"/>
      <c r="AF9" s="762"/>
      <c r="AG9" s="762"/>
      <c r="AH9" s="762"/>
      <c r="AI9" s="762"/>
      <c r="AL9" s="445"/>
    </row>
    <row r="10" spans="1:38" ht="26.25">
      <c r="A10" s="437"/>
      <c r="B10" s="437" t="s">
        <v>667</v>
      </c>
      <c r="C10" s="437"/>
      <c r="D10" s="437"/>
      <c r="E10" s="437"/>
      <c r="F10" s="437"/>
      <c r="G10" s="437"/>
      <c r="H10" s="437"/>
      <c r="I10" s="437"/>
      <c r="J10" s="437"/>
      <c r="K10" s="755" t="s">
        <v>98</v>
      </c>
      <c r="L10" s="755"/>
      <c r="M10" s="441"/>
      <c r="N10" s="441"/>
      <c r="O10" s="755" t="s">
        <v>668</v>
      </c>
      <c r="P10" s="755"/>
      <c r="Q10" s="442"/>
      <c r="R10" s="442" t="s">
        <v>87</v>
      </c>
      <c r="S10" s="442"/>
      <c r="U10" s="447"/>
      <c r="V10" s="747"/>
      <c r="W10" s="747"/>
      <c r="X10" s="747"/>
      <c r="Y10" s="747"/>
      <c r="Z10" s="747"/>
      <c r="AA10" s="747"/>
      <c r="AB10" s="747"/>
      <c r="AC10" s="448"/>
      <c r="AD10" s="447"/>
      <c r="AE10" s="747"/>
      <c r="AF10" s="747"/>
      <c r="AG10" s="763"/>
      <c r="AH10" s="764"/>
      <c r="AI10" s="764"/>
      <c r="AJ10" s="447"/>
      <c r="AK10" s="447"/>
      <c r="AL10" s="449"/>
    </row>
    <row r="11" spans="1:38" ht="26.25">
      <c r="A11" s="437"/>
      <c r="B11" s="437" t="s">
        <v>669</v>
      </c>
      <c r="C11" s="437"/>
      <c r="D11" s="437"/>
      <c r="E11" s="437"/>
      <c r="F11" s="437"/>
      <c r="G11" s="437"/>
      <c r="H11" s="437"/>
      <c r="I11" s="437"/>
      <c r="J11" s="437"/>
      <c r="K11" s="755" t="s">
        <v>98</v>
      </c>
      <c r="L11" s="755"/>
      <c r="M11" s="441"/>
      <c r="N11" s="441"/>
      <c r="O11" s="755" t="s">
        <v>670</v>
      </c>
      <c r="P11" s="755"/>
      <c r="Q11" s="442"/>
      <c r="R11" s="442" t="s">
        <v>87</v>
      </c>
      <c r="S11" s="442"/>
      <c r="U11" s="447"/>
      <c r="V11" s="447"/>
      <c r="W11" s="447"/>
      <c r="X11" s="447"/>
      <c r="Y11" s="447"/>
      <c r="Z11" s="447"/>
      <c r="AA11" s="447"/>
      <c r="AB11" s="447"/>
      <c r="AC11" s="447"/>
      <c r="AD11" s="447"/>
      <c r="AE11" s="447"/>
      <c r="AF11" s="447"/>
      <c r="AG11" s="447"/>
      <c r="AH11" s="447"/>
      <c r="AI11" s="447"/>
      <c r="AJ11" s="447"/>
      <c r="AK11" s="447"/>
      <c r="AL11" s="447"/>
    </row>
    <row r="12" spans="1:38" s="453" customFormat="1" ht="26.25">
      <c r="A12" s="435"/>
      <c r="B12" s="759" t="s">
        <v>671</v>
      </c>
      <c r="C12" s="759" t="s">
        <v>98</v>
      </c>
      <c r="D12" s="759" t="s">
        <v>668</v>
      </c>
      <c r="E12" s="759" t="s">
        <v>672</v>
      </c>
      <c r="F12" s="435"/>
      <c r="G12" s="435" t="s">
        <v>673</v>
      </c>
      <c r="H12" s="450" t="s">
        <v>668</v>
      </c>
      <c r="I12" s="450" t="s">
        <v>672</v>
      </c>
      <c r="J12" s="450" t="s">
        <v>670</v>
      </c>
      <c r="K12" s="451" t="s">
        <v>674</v>
      </c>
      <c r="L12" s="452" t="s">
        <v>673</v>
      </c>
      <c r="M12" s="450" t="s">
        <v>660</v>
      </c>
      <c r="N12" s="450" t="s">
        <v>672</v>
      </c>
      <c r="O12" s="450" t="s">
        <v>663</v>
      </c>
      <c r="P12" s="435" t="s">
        <v>674</v>
      </c>
      <c r="Q12" s="435"/>
      <c r="R12" s="435"/>
      <c r="S12" s="435"/>
      <c r="U12" s="443" t="s">
        <v>675</v>
      </c>
      <c r="V12" s="447" t="s">
        <v>659</v>
      </c>
      <c r="W12" s="447"/>
      <c r="X12" s="447"/>
      <c r="Y12" s="447"/>
      <c r="Z12" s="447"/>
      <c r="AA12" s="447"/>
      <c r="AB12" s="447"/>
      <c r="AC12" s="447"/>
      <c r="AD12" s="447" t="s">
        <v>676</v>
      </c>
      <c r="AE12" s="747" t="s">
        <v>98</v>
      </c>
      <c r="AF12" s="747"/>
      <c r="AG12" s="765" t="e">
        <f>X5</f>
        <v>#REF!</v>
      </c>
      <c r="AH12" s="766"/>
      <c r="AI12" s="766"/>
      <c r="AJ12" s="449"/>
      <c r="AK12" s="449"/>
      <c r="AL12" s="449" t="s">
        <v>661</v>
      </c>
    </row>
    <row r="13" spans="1:38" s="453" customFormat="1" ht="26.25">
      <c r="A13" s="435"/>
      <c r="B13" s="759"/>
      <c r="C13" s="759"/>
      <c r="D13" s="759"/>
      <c r="E13" s="759"/>
      <c r="F13" s="435"/>
      <c r="G13" s="435"/>
      <c r="H13" s="435"/>
      <c r="I13" s="435" t="s">
        <v>673</v>
      </c>
      <c r="J13" s="454" t="s">
        <v>665</v>
      </c>
      <c r="K13" s="760" t="s">
        <v>672</v>
      </c>
      <c r="L13" s="760"/>
      <c r="M13" s="454" t="s">
        <v>663</v>
      </c>
      <c r="N13" s="435" t="s">
        <v>674</v>
      </c>
      <c r="O13" s="435"/>
      <c r="P13" s="435"/>
      <c r="Q13" s="435"/>
      <c r="R13" s="435"/>
      <c r="S13" s="435"/>
      <c r="U13" s="447"/>
      <c r="V13" s="447" t="s">
        <v>662</v>
      </c>
      <c r="W13" s="447"/>
      <c r="X13" s="447"/>
      <c r="Y13" s="447"/>
      <c r="Z13" s="447"/>
      <c r="AA13" s="447"/>
      <c r="AB13" s="447"/>
      <c r="AC13" s="447"/>
      <c r="AD13" s="447" t="s">
        <v>677</v>
      </c>
      <c r="AE13" s="747" t="s">
        <v>98</v>
      </c>
      <c r="AF13" s="747"/>
      <c r="AG13" s="761">
        <v>20000000</v>
      </c>
      <c r="AH13" s="761"/>
      <c r="AI13" s="761"/>
      <c r="AJ13" s="449"/>
      <c r="AK13" s="449"/>
      <c r="AL13" s="449" t="s">
        <v>661</v>
      </c>
    </row>
    <row r="14" spans="1:38" ht="21" customHeight="1">
      <c r="A14" s="437"/>
      <c r="B14" s="455"/>
      <c r="C14" s="455"/>
      <c r="D14" s="455"/>
      <c r="E14" s="455"/>
      <c r="F14" s="437"/>
      <c r="G14" s="437"/>
      <c r="H14" s="437"/>
      <c r="I14" s="437"/>
      <c r="J14" s="442"/>
      <c r="K14" s="456"/>
      <c r="L14" s="456"/>
      <c r="M14" s="442"/>
      <c r="N14" s="437"/>
      <c r="O14" s="437"/>
      <c r="P14" s="437"/>
      <c r="Q14" s="437"/>
      <c r="R14" s="437"/>
      <c r="S14" s="437"/>
      <c r="U14" s="447"/>
      <c r="V14" s="447" t="s">
        <v>664</v>
      </c>
      <c r="W14" s="447"/>
      <c r="X14" s="447"/>
      <c r="Y14" s="447"/>
      <c r="Z14" s="447"/>
      <c r="AA14" s="447"/>
      <c r="AB14" s="447"/>
      <c r="AC14" s="447"/>
      <c r="AD14" s="447" t="s">
        <v>678</v>
      </c>
      <c r="AE14" s="747" t="s">
        <v>98</v>
      </c>
      <c r="AF14" s="747"/>
      <c r="AG14" s="754">
        <v>25000000</v>
      </c>
      <c r="AH14" s="754"/>
      <c r="AI14" s="754"/>
      <c r="AJ14" s="449"/>
      <c r="AK14" s="449"/>
      <c r="AL14" s="449" t="s">
        <v>661</v>
      </c>
    </row>
    <row r="15" spans="1:38" ht="26.25">
      <c r="A15" s="435"/>
      <c r="B15" s="756"/>
      <c r="C15" s="756"/>
      <c r="D15" s="756"/>
      <c r="E15" s="756"/>
      <c r="F15" s="756"/>
      <c r="G15" s="756"/>
      <c r="H15" s="756"/>
      <c r="I15" s="441"/>
      <c r="J15" s="437"/>
      <c r="K15" s="755"/>
      <c r="L15" s="755"/>
      <c r="M15" s="757"/>
      <c r="N15" s="757"/>
      <c r="O15" s="757"/>
      <c r="P15" s="442"/>
      <c r="Q15" s="437"/>
      <c r="R15" s="442"/>
      <c r="S15" s="442"/>
      <c r="U15" s="447"/>
      <c r="V15" s="447" t="s">
        <v>667</v>
      </c>
      <c r="W15" s="447"/>
      <c r="X15" s="447"/>
      <c r="Y15" s="447"/>
      <c r="Z15" s="447"/>
      <c r="AA15" s="447"/>
      <c r="AB15" s="447"/>
      <c r="AC15" s="447"/>
      <c r="AD15" s="447" t="s">
        <v>679</v>
      </c>
      <c r="AE15" s="747" t="s">
        <v>98</v>
      </c>
      <c r="AF15" s="747"/>
      <c r="AG15" s="758">
        <v>1.2229000000000001</v>
      </c>
      <c r="AH15" s="758"/>
      <c r="AI15" s="758"/>
      <c r="AJ15" s="449"/>
      <c r="AK15" s="449"/>
      <c r="AL15" s="449" t="s">
        <v>87</v>
      </c>
    </row>
    <row r="16" spans="1:38" ht="23.25">
      <c r="B16" s="738"/>
      <c r="C16" s="738"/>
      <c r="D16" s="738"/>
      <c r="E16" s="738"/>
      <c r="F16" s="738"/>
      <c r="G16" s="738"/>
      <c r="H16" s="738"/>
      <c r="I16" s="444"/>
      <c r="K16" s="731"/>
      <c r="L16" s="731"/>
      <c r="M16" s="739"/>
      <c r="N16" s="739"/>
      <c r="O16" s="739"/>
      <c r="R16" s="445"/>
      <c r="S16" s="445"/>
      <c r="U16" s="447"/>
      <c r="V16" s="447" t="s">
        <v>669</v>
      </c>
      <c r="W16" s="447"/>
      <c r="X16" s="447"/>
      <c r="Y16" s="447"/>
      <c r="Z16" s="447"/>
      <c r="AA16" s="447"/>
      <c r="AB16" s="447"/>
      <c r="AC16" s="447"/>
      <c r="AD16" s="447" t="s">
        <v>680</v>
      </c>
      <c r="AE16" s="747" t="s">
        <v>98</v>
      </c>
      <c r="AF16" s="747"/>
      <c r="AG16" s="748">
        <v>1.2173</v>
      </c>
      <c r="AH16" s="748"/>
      <c r="AI16" s="748"/>
      <c r="AJ16" s="449"/>
      <c r="AK16" s="449"/>
      <c r="AL16" s="449" t="s">
        <v>87</v>
      </c>
    </row>
    <row r="17" spans="1:38" ht="23.25">
      <c r="B17" s="738"/>
      <c r="C17" s="738"/>
      <c r="D17" s="738"/>
      <c r="E17" s="738"/>
      <c r="F17" s="738"/>
      <c r="G17" s="738"/>
      <c r="H17" s="738"/>
      <c r="I17" s="444"/>
      <c r="K17" s="731"/>
      <c r="L17" s="731"/>
      <c r="M17" s="741"/>
      <c r="N17" s="741"/>
      <c r="O17" s="741"/>
      <c r="R17" s="445"/>
      <c r="S17" s="445"/>
      <c r="U17" s="447"/>
      <c r="V17" s="447"/>
      <c r="W17" s="447"/>
      <c r="X17" s="447"/>
      <c r="Y17" s="447"/>
      <c r="Z17" s="447"/>
      <c r="AA17" s="447"/>
      <c r="AB17" s="447"/>
      <c r="AC17" s="447"/>
      <c r="AD17" s="447"/>
      <c r="AE17" s="448"/>
      <c r="AF17" s="448"/>
      <c r="AG17" s="448"/>
      <c r="AH17" s="448"/>
      <c r="AI17" s="449"/>
      <c r="AJ17" s="449"/>
      <c r="AK17" s="449"/>
      <c r="AL17" s="449"/>
    </row>
    <row r="18" spans="1:38" s="457" customFormat="1" ht="23.25">
      <c r="B18" s="752"/>
      <c r="C18" s="752"/>
      <c r="D18" s="752"/>
      <c r="E18" s="752"/>
      <c r="F18" s="752"/>
      <c r="G18" s="752"/>
      <c r="H18" s="752"/>
      <c r="I18" s="458"/>
      <c r="K18" s="752"/>
      <c r="L18" s="752"/>
      <c r="M18" s="753"/>
      <c r="N18" s="753"/>
      <c r="O18" s="753"/>
      <c r="R18" s="459"/>
      <c r="S18" s="459"/>
      <c r="U18" s="727" t="s">
        <v>681</v>
      </c>
      <c r="V18" s="749" t="s">
        <v>671</v>
      </c>
      <c r="W18" s="749" t="s">
        <v>98</v>
      </c>
      <c r="X18" s="750">
        <f>AG15</f>
        <v>1.2229000000000001</v>
      </c>
      <c r="Y18" s="749" t="s">
        <v>672</v>
      </c>
      <c r="Z18" s="460"/>
      <c r="AA18" s="460"/>
      <c r="AB18" s="460"/>
      <c r="AC18" s="460"/>
      <c r="AD18" s="460"/>
      <c r="AE18" s="460"/>
      <c r="AF18" s="460"/>
      <c r="AG18" s="460"/>
      <c r="AH18" s="460"/>
      <c r="AI18" s="460"/>
      <c r="AJ18" s="460"/>
      <c r="AK18" s="460"/>
      <c r="AL18" s="460"/>
    </row>
    <row r="19" spans="1:38" ht="23.25">
      <c r="B19" s="445"/>
      <c r="C19" s="445"/>
      <c r="D19" s="445"/>
      <c r="E19" s="445"/>
      <c r="F19" s="445"/>
      <c r="G19" s="445"/>
      <c r="H19" s="445"/>
      <c r="I19" s="444"/>
      <c r="K19" s="445"/>
      <c r="L19" s="445"/>
      <c r="M19" s="461"/>
      <c r="N19" s="462"/>
      <c r="O19" s="462"/>
      <c r="R19" s="445"/>
      <c r="S19" s="445"/>
      <c r="U19" s="727"/>
      <c r="V19" s="749"/>
      <c r="W19" s="749"/>
      <c r="X19" s="750"/>
      <c r="Y19" s="749"/>
      <c r="Z19" s="447"/>
      <c r="AA19" s="460" t="s">
        <v>673</v>
      </c>
      <c r="AB19" s="463">
        <f>AG15</f>
        <v>1.2229000000000001</v>
      </c>
      <c r="AC19" s="464" t="s">
        <v>672</v>
      </c>
      <c r="AD19" s="465">
        <f>AG16</f>
        <v>1.2173</v>
      </c>
      <c r="AE19" s="466" t="s">
        <v>674</v>
      </c>
      <c r="AF19" s="467" t="s">
        <v>673</v>
      </c>
      <c r="AG19" s="468" t="e">
        <f>AG12</f>
        <v>#REF!</v>
      </c>
      <c r="AH19" s="464" t="s">
        <v>672</v>
      </c>
      <c r="AI19" s="469">
        <f>AG13</f>
        <v>20000000</v>
      </c>
      <c r="AJ19" s="460" t="s">
        <v>674</v>
      </c>
      <c r="AK19" s="447"/>
      <c r="AL19" s="447"/>
    </row>
    <row r="20" spans="1:38" ht="23.25">
      <c r="A20" s="453"/>
      <c r="B20" s="470"/>
      <c r="C20" s="471"/>
      <c r="D20" s="471"/>
      <c r="E20" s="471"/>
      <c r="F20" s="471"/>
      <c r="G20" s="472"/>
      <c r="H20" s="471"/>
      <c r="I20" s="471"/>
      <c r="J20" s="473"/>
      <c r="K20" s="471"/>
      <c r="L20" s="472"/>
      <c r="M20" s="472"/>
      <c r="N20" s="474"/>
      <c r="O20" s="475"/>
      <c r="P20" s="472"/>
      <c r="Q20" s="472"/>
      <c r="R20" s="471"/>
      <c r="S20" s="445"/>
      <c r="U20" s="727"/>
      <c r="V20" s="749"/>
      <c r="W20" s="749"/>
      <c r="X20" s="750"/>
      <c r="Y20" s="749"/>
      <c r="Z20" s="447"/>
      <c r="AA20" s="447"/>
      <c r="AB20" s="476"/>
      <c r="AC20" s="447" t="s">
        <v>673</v>
      </c>
      <c r="AD20" s="477">
        <f>AG14</f>
        <v>25000000</v>
      </c>
      <c r="AE20" s="751" t="s">
        <v>672</v>
      </c>
      <c r="AF20" s="751"/>
      <c r="AG20" s="478">
        <f>AG13</f>
        <v>20000000</v>
      </c>
      <c r="AH20" s="447" t="s">
        <v>674</v>
      </c>
      <c r="AI20" s="479"/>
      <c r="AJ20" s="447"/>
      <c r="AK20" s="447"/>
      <c r="AL20" s="447"/>
    </row>
    <row r="21" spans="1:38" ht="23.25">
      <c r="A21" s="472"/>
      <c r="B21" s="470"/>
      <c r="C21" s="471"/>
      <c r="D21" s="471"/>
      <c r="E21" s="471"/>
      <c r="F21" s="471"/>
      <c r="G21" s="471"/>
      <c r="H21" s="471"/>
      <c r="I21" s="480"/>
      <c r="J21" s="481"/>
      <c r="K21" s="471"/>
      <c r="L21" s="471"/>
      <c r="M21" s="472"/>
      <c r="N21" s="474"/>
      <c r="O21" s="474"/>
      <c r="P21" s="472"/>
      <c r="Q21" s="472"/>
      <c r="R21" s="471"/>
      <c r="S21" s="445"/>
      <c r="U21" s="727"/>
      <c r="V21" s="749"/>
      <c r="W21" s="749"/>
      <c r="X21" s="750"/>
      <c r="Y21" s="749"/>
      <c r="Z21" s="447"/>
      <c r="AA21" s="447"/>
      <c r="AB21" s="476"/>
      <c r="AC21" s="447"/>
      <c r="AD21" s="447"/>
      <c r="AE21" s="447"/>
      <c r="AF21" s="447"/>
      <c r="AG21" s="447"/>
      <c r="AH21" s="447"/>
      <c r="AI21" s="479"/>
      <c r="AJ21" s="447"/>
      <c r="AK21" s="447"/>
      <c r="AL21" s="447"/>
    </row>
    <row r="22" spans="1:38" ht="23.25">
      <c r="U22" s="727"/>
      <c r="V22" s="749"/>
      <c r="W22" s="749"/>
      <c r="X22" s="750"/>
      <c r="Y22" s="749"/>
      <c r="Z22" s="447"/>
      <c r="AA22" s="447"/>
      <c r="AB22" s="447"/>
      <c r="AC22" s="447"/>
      <c r="AD22" s="447"/>
      <c r="AE22" s="447"/>
      <c r="AF22" s="447"/>
      <c r="AG22" s="447"/>
      <c r="AH22" s="447"/>
      <c r="AI22" s="447"/>
      <c r="AJ22" s="447"/>
      <c r="AK22" s="447"/>
      <c r="AL22" s="447"/>
    </row>
    <row r="23" spans="1:38" ht="23.25">
      <c r="A23" s="453"/>
      <c r="K23" s="731"/>
      <c r="L23" s="731"/>
      <c r="M23" s="735"/>
      <c r="N23" s="735"/>
      <c r="O23" s="735"/>
      <c r="P23" s="445"/>
      <c r="Q23" s="445"/>
      <c r="R23" s="445"/>
      <c r="S23" s="445"/>
      <c r="U23" s="447"/>
      <c r="V23" s="447"/>
      <c r="W23" s="447"/>
      <c r="X23" s="447"/>
      <c r="Y23" s="447"/>
      <c r="Z23" s="447"/>
      <c r="AA23" s="447"/>
      <c r="AB23" s="447"/>
      <c r="AC23" s="447"/>
      <c r="AD23" s="447"/>
      <c r="AE23" s="447"/>
      <c r="AF23" s="447"/>
      <c r="AG23" s="447"/>
      <c r="AH23" s="447"/>
      <c r="AI23" s="447"/>
      <c r="AJ23" s="447"/>
      <c r="AK23" s="447"/>
      <c r="AL23" s="447"/>
    </row>
    <row r="24" spans="1:38" ht="23.25">
      <c r="K24" s="731"/>
      <c r="L24" s="731"/>
      <c r="M24" s="737"/>
      <c r="N24" s="737"/>
      <c r="O24" s="737"/>
      <c r="P24" s="445"/>
      <c r="Q24" s="445"/>
      <c r="R24" s="445"/>
      <c r="S24" s="445"/>
      <c r="U24" s="447"/>
      <c r="V24" s="482"/>
      <c r="W24" s="483" t="s">
        <v>98</v>
      </c>
      <c r="X24" s="484" t="e">
        <f>AG15-((AG15-AG16)*(AG12-AG13)/(AG14-AG13))</f>
        <v>#REF!</v>
      </c>
      <c r="Y24" s="449"/>
      <c r="Z24" s="449" t="s">
        <v>682</v>
      </c>
      <c r="AA24" s="449"/>
      <c r="AB24" s="485" t="e">
        <f>ROUND(X24,4)</f>
        <v>#REF!</v>
      </c>
      <c r="AC24" s="447"/>
      <c r="AD24" s="447"/>
      <c r="AE24" s="447"/>
      <c r="AF24" s="447"/>
      <c r="AG24" s="447"/>
      <c r="AH24" s="447"/>
      <c r="AI24" s="447"/>
      <c r="AJ24" s="447"/>
      <c r="AK24" s="447"/>
      <c r="AL24" s="447"/>
    </row>
    <row r="25" spans="1:38" ht="23.25">
      <c r="K25" s="731"/>
      <c r="L25" s="731"/>
      <c r="M25" s="732"/>
      <c r="N25" s="732"/>
      <c r="O25" s="732"/>
      <c r="P25" s="445"/>
      <c r="Q25" s="445"/>
      <c r="R25" s="445"/>
      <c r="S25" s="445"/>
      <c r="T25" s="472"/>
      <c r="U25" s="447"/>
      <c r="V25" s="447"/>
      <c r="W25" s="447"/>
      <c r="X25" s="447"/>
      <c r="Y25" s="447"/>
      <c r="Z25" s="447"/>
      <c r="AA25" s="447"/>
      <c r="AB25" s="447"/>
      <c r="AC25" s="447"/>
      <c r="AD25" s="447"/>
      <c r="AE25" s="447"/>
      <c r="AF25" s="447"/>
      <c r="AG25" s="447"/>
      <c r="AH25" s="447"/>
      <c r="AI25" s="447"/>
      <c r="AJ25" s="447"/>
      <c r="AK25" s="447"/>
      <c r="AL25" s="447"/>
    </row>
    <row r="26" spans="1:38">
      <c r="K26" s="731"/>
      <c r="L26" s="731"/>
      <c r="M26" s="733"/>
      <c r="N26" s="733"/>
      <c r="O26" s="733"/>
      <c r="P26" s="445"/>
      <c r="Q26" s="445"/>
      <c r="R26" s="445"/>
      <c r="S26" s="445"/>
    </row>
    <row r="27" spans="1:38">
      <c r="K27" s="731"/>
      <c r="L27" s="731"/>
      <c r="M27" s="734"/>
      <c r="N27" s="734"/>
      <c r="O27" s="734"/>
      <c r="P27" s="445"/>
      <c r="Q27" s="445"/>
      <c r="R27" s="445"/>
      <c r="S27" s="445"/>
    </row>
    <row r="28" spans="1:38" ht="26.25">
      <c r="K28" s="444"/>
      <c r="L28" s="444"/>
      <c r="M28" s="444"/>
      <c r="N28" s="444"/>
      <c r="O28" s="445"/>
      <c r="P28" s="445"/>
      <c r="Q28" s="445"/>
      <c r="R28" s="445"/>
      <c r="S28" s="445"/>
      <c r="X28" s="435"/>
    </row>
    <row r="29" spans="1:38" ht="26.25">
      <c r="A29" s="746"/>
      <c r="B29" s="728"/>
      <c r="C29" s="728"/>
      <c r="D29" s="729"/>
      <c r="E29" s="728"/>
      <c r="H29" s="486"/>
      <c r="I29" s="487"/>
      <c r="J29" s="488"/>
      <c r="K29" s="489"/>
      <c r="L29" s="490"/>
      <c r="M29" s="491"/>
      <c r="N29" s="487"/>
      <c r="O29" s="492"/>
      <c r="X29" s="493"/>
    </row>
    <row r="30" spans="1:38" ht="23.25">
      <c r="A30" s="746"/>
      <c r="B30" s="728"/>
      <c r="C30" s="728"/>
      <c r="D30" s="729"/>
      <c r="E30" s="728"/>
      <c r="J30" s="494"/>
      <c r="K30" s="730"/>
      <c r="L30" s="730"/>
      <c r="M30" s="495"/>
      <c r="U30" s="443"/>
      <c r="V30" s="738"/>
      <c r="W30" s="738"/>
      <c r="X30" s="738"/>
      <c r="Y30" s="738"/>
      <c r="Z30" s="738"/>
      <c r="AA30" s="738"/>
      <c r="AB30" s="738"/>
      <c r="AC30" s="444"/>
      <c r="AE30" s="731"/>
      <c r="AF30" s="731"/>
      <c r="AG30" s="739"/>
      <c r="AH30" s="740"/>
      <c r="AI30" s="740"/>
      <c r="AJ30" s="445"/>
      <c r="AL30" s="445"/>
    </row>
    <row r="31" spans="1:38" ht="23.25">
      <c r="A31" s="496"/>
      <c r="B31" s="497"/>
      <c r="C31" s="497"/>
      <c r="D31" s="498"/>
      <c r="E31" s="497"/>
      <c r="J31" s="494"/>
      <c r="K31" s="499"/>
      <c r="L31" s="499"/>
      <c r="M31" s="495"/>
      <c r="U31" s="443"/>
      <c r="V31" s="500"/>
      <c r="W31" s="500"/>
      <c r="X31" s="500"/>
      <c r="Y31" s="500"/>
      <c r="Z31" s="500"/>
      <c r="AA31" s="500"/>
      <c r="AB31" s="500"/>
      <c r="AC31" s="444"/>
      <c r="AE31" s="445"/>
      <c r="AF31" s="445"/>
      <c r="AG31" s="501"/>
      <c r="AH31" s="446"/>
      <c r="AI31" s="446"/>
      <c r="AJ31" s="445"/>
      <c r="AL31" s="445"/>
    </row>
    <row r="32" spans="1:38" s="460" customFormat="1" ht="23.25">
      <c r="B32" s="502"/>
      <c r="C32" s="483"/>
      <c r="D32" s="503"/>
      <c r="E32" s="504"/>
      <c r="F32" s="504"/>
      <c r="G32" s="504"/>
      <c r="U32" s="443"/>
      <c r="V32" s="742"/>
      <c r="W32" s="742"/>
      <c r="X32" s="742"/>
      <c r="Y32" s="742"/>
      <c r="Z32" s="742"/>
      <c r="AA32" s="742"/>
      <c r="AB32" s="742"/>
      <c r="AC32" s="505"/>
      <c r="AE32" s="743"/>
      <c r="AF32" s="743"/>
      <c r="AG32" s="744"/>
      <c r="AH32" s="745"/>
      <c r="AI32" s="745"/>
      <c r="AJ32" s="504"/>
      <c r="AL32" s="504"/>
    </row>
    <row r="33" spans="10:39">
      <c r="V33" s="738"/>
      <c r="W33" s="738"/>
      <c r="X33" s="738"/>
      <c r="Y33" s="738"/>
      <c r="Z33" s="738"/>
      <c r="AA33" s="738"/>
      <c r="AB33" s="738"/>
      <c r="AC33" s="444"/>
      <c r="AE33" s="731"/>
      <c r="AF33" s="731"/>
      <c r="AG33" s="739"/>
      <c r="AH33" s="740"/>
      <c r="AI33" s="740"/>
      <c r="AL33" s="445"/>
    </row>
    <row r="34" spans="10:39">
      <c r="V34" s="738"/>
      <c r="W34" s="738"/>
      <c r="X34" s="738"/>
      <c r="Y34" s="738"/>
      <c r="Z34" s="738"/>
      <c r="AA34" s="738"/>
      <c r="AB34" s="738"/>
      <c r="AC34" s="444"/>
      <c r="AE34" s="731"/>
      <c r="AF34" s="731"/>
      <c r="AG34" s="741"/>
      <c r="AH34" s="741"/>
      <c r="AI34" s="741"/>
      <c r="AL34" s="445"/>
    </row>
    <row r="35" spans="10:39">
      <c r="V35" s="731"/>
      <c r="W35" s="731"/>
      <c r="X35" s="731"/>
      <c r="Y35" s="731"/>
      <c r="Z35" s="731"/>
      <c r="AA35" s="731"/>
      <c r="AB35" s="731"/>
      <c r="AC35" s="444"/>
      <c r="AE35" s="731"/>
      <c r="AF35" s="731"/>
      <c r="AG35" s="735"/>
      <c r="AH35" s="736"/>
      <c r="AI35" s="736"/>
      <c r="AL35" s="445"/>
    </row>
    <row r="36" spans="10:39">
      <c r="J36" s="506"/>
    </row>
    <row r="37" spans="10:39" ht="23.25">
      <c r="J37" s="506"/>
      <c r="U37" s="443"/>
      <c r="AE37" s="731"/>
      <c r="AF37" s="731"/>
      <c r="AG37" s="735"/>
      <c r="AH37" s="736"/>
      <c r="AI37" s="736"/>
      <c r="AJ37" s="445"/>
      <c r="AK37" s="445"/>
      <c r="AL37" s="445"/>
      <c r="AM37" s="453"/>
    </row>
    <row r="38" spans="10:39" ht="21.75">
      <c r="J38" s="506"/>
      <c r="AE38" s="731"/>
      <c r="AF38" s="731"/>
      <c r="AG38" s="737"/>
      <c r="AH38" s="737"/>
      <c r="AI38" s="737"/>
      <c r="AJ38" s="445"/>
      <c r="AK38" s="445"/>
      <c r="AL38" s="445"/>
      <c r="AM38" s="453"/>
    </row>
    <row r="39" spans="10:39">
      <c r="AE39" s="731"/>
      <c r="AF39" s="731"/>
      <c r="AG39" s="732"/>
      <c r="AH39" s="732"/>
      <c r="AI39" s="732"/>
      <c r="AJ39" s="445"/>
      <c r="AK39" s="445"/>
      <c r="AL39" s="445"/>
    </row>
    <row r="40" spans="10:39">
      <c r="AE40" s="731"/>
      <c r="AF40" s="731"/>
      <c r="AG40" s="733"/>
      <c r="AH40" s="733"/>
      <c r="AI40" s="733"/>
      <c r="AJ40" s="445"/>
      <c r="AK40" s="445"/>
      <c r="AL40" s="445"/>
    </row>
    <row r="41" spans="10:39" ht="21" customHeight="1">
      <c r="J41" s="507"/>
      <c r="AE41" s="731"/>
      <c r="AF41" s="731"/>
      <c r="AG41" s="734"/>
      <c r="AH41" s="734"/>
      <c r="AI41" s="734"/>
      <c r="AJ41" s="445"/>
      <c r="AK41" s="445"/>
      <c r="AL41" s="445"/>
    </row>
    <row r="42" spans="10:39" ht="21" customHeight="1">
      <c r="AE42" s="444"/>
      <c r="AF42" s="444"/>
      <c r="AG42" s="444"/>
      <c r="AH42" s="444"/>
      <c r="AI42" s="445"/>
      <c r="AJ42" s="445"/>
      <c r="AK42" s="445"/>
      <c r="AL42" s="445"/>
    </row>
    <row r="43" spans="10:39">
      <c r="U43" s="727"/>
      <c r="V43" s="728"/>
      <c r="W43" s="728"/>
      <c r="X43" s="729"/>
      <c r="Y43" s="728"/>
      <c r="AB43" s="486"/>
      <c r="AC43" s="487"/>
      <c r="AD43" s="488"/>
      <c r="AE43" s="489"/>
      <c r="AF43" s="490"/>
      <c r="AG43" s="491"/>
      <c r="AH43" s="487"/>
      <c r="AI43" s="508"/>
    </row>
    <row r="44" spans="10:39">
      <c r="U44" s="727"/>
      <c r="V44" s="728"/>
      <c r="W44" s="728"/>
      <c r="X44" s="729"/>
      <c r="Y44" s="728"/>
      <c r="AD44" s="509"/>
      <c r="AE44" s="730"/>
      <c r="AF44" s="730"/>
      <c r="AG44" s="510"/>
    </row>
    <row r="46" spans="10:39" ht="23.25">
      <c r="V46" s="482"/>
      <c r="W46" s="483"/>
      <c r="X46" s="484"/>
      <c r="Y46" s="445"/>
      <c r="Z46" s="445"/>
      <c r="AA46" s="445"/>
      <c r="AB46" s="511"/>
    </row>
  </sheetData>
  <mergeCells count="103">
    <mergeCell ref="AE7:AF7"/>
    <mergeCell ref="AG7:AI7"/>
    <mergeCell ref="K8:L8"/>
    <mergeCell ref="O8:P8"/>
    <mergeCell ref="V8:AB8"/>
    <mergeCell ref="AE8:AF8"/>
    <mergeCell ref="AG8:AI8"/>
    <mergeCell ref="A1:R1"/>
    <mergeCell ref="Y1:AC1"/>
    <mergeCell ref="A3:R3"/>
    <mergeCell ref="K7:L7"/>
    <mergeCell ref="O7:P7"/>
    <mergeCell ref="V7:AB7"/>
    <mergeCell ref="K9:L9"/>
    <mergeCell ref="O9:P9"/>
    <mergeCell ref="W9:AI9"/>
    <mergeCell ref="K10:L10"/>
    <mergeCell ref="O10:P10"/>
    <mergeCell ref="V10:AB10"/>
    <mergeCell ref="AE10:AF10"/>
    <mergeCell ref="AG10:AI10"/>
    <mergeCell ref="AE12:AF12"/>
    <mergeCell ref="AG12:AI12"/>
    <mergeCell ref="AE14:AF14"/>
    <mergeCell ref="AG14:AI14"/>
    <mergeCell ref="K11:L11"/>
    <mergeCell ref="O11:P11"/>
    <mergeCell ref="B15:H15"/>
    <mergeCell ref="K15:L15"/>
    <mergeCell ref="M15:O15"/>
    <mergeCell ref="AE15:AF15"/>
    <mergeCell ref="AG15:AI15"/>
    <mergeCell ref="B12:B13"/>
    <mergeCell ref="C12:C13"/>
    <mergeCell ref="D12:D13"/>
    <mergeCell ref="E12:E13"/>
    <mergeCell ref="K13:L13"/>
    <mergeCell ref="AE13:AF13"/>
    <mergeCell ref="AG13:AI13"/>
    <mergeCell ref="B16:H16"/>
    <mergeCell ref="K16:L16"/>
    <mergeCell ref="M16:O16"/>
    <mergeCell ref="AE16:AF16"/>
    <mergeCell ref="AG16:AI16"/>
    <mergeCell ref="U18:U22"/>
    <mergeCell ref="V18:V22"/>
    <mergeCell ref="W18:W22"/>
    <mergeCell ref="X18:X22"/>
    <mergeCell ref="Y18:Y22"/>
    <mergeCell ref="AE20:AF20"/>
    <mergeCell ref="B17:H17"/>
    <mergeCell ref="K17:L17"/>
    <mergeCell ref="M17:O17"/>
    <mergeCell ref="B18:H18"/>
    <mergeCell ref="K18:L18"/>
    <mergeCell ref="M18:O18"/>
    <mergeCell ref="A29:A30"/>
    <mergeCell ref="B29:B30"/>
    <mergeCell ref="C29:C30"/>
    <mergeCell ref="D29:D30"/>
    <mergeCell ref="E29:E30"/>
    <mergeCell ref="K30:L30"/>
    <mergeCell ref="K23:L23"/>
    <mergeCell ref="M23:O23"/>
    <mergeCell ref="K24:L24"/>
    <mergeCell ref="M24:O24"/>
    <mergeCell ref="K25:L25"/>
    <mergeCell ref="M25:O25"/>
    <mergeCell ref="V30:AB30"/>
    <mergeCell ref="AE30:AF30"/>
    <mergeCell ref="AG30:AI30"/>
    <mergeCell ref="V32:AB32"/>
    <mergeCell ref="AE32:AF32"/>
    <mergeCell ref="AG32:AI32"/>
    <mergeCell ref="K26:L26"/>
    <mergeCell ref="M26:O26"/>
    <mergeCell ref="K27:L27"/>
    <mergeCell ref="M27:O27"/>
    <mergeCell ref="V35:AB35"/>
    <mergeCell ref="AE35:AF35"/>
    <mergeCell ref="AG35:AI35"/>
    <mergeCell ref="AE37:AF37"/>
    <mergeCell ref="AG37:AI37"/>
    <mergeCell ref="AE38:AF38"/>
    <mergeCell ref="AG38:AI38"/>
    <mergeCell ref="V33:AB33"/>
    <mergeCell ref="AE33:AF33"/>
    <mergeCell ref="AG33:AI33"/>
    <mergeCell ref="V34:AB34"/>
    <mergeCell ref="AE34:AF34"/>
    <mergeCell ref="AG34:AI34"/>
    <mergeCell ref="U43:U44"/>
    <mergeCell ref="V43:V44"/>
    <mergeCell ref="W43:W44"/>
    <mergeCell ref="X43:X44"/>
    <mergeCell ref="Y43:Y44"/>
    <mergeCell ref="AE44:AF44"/>
    <mergeCell ref="AE39:AF39"/>
    <mergeCell ref="AG39:AI39"/>
    <mergeCell ref="AE40:AF40"/>
    <mergeCell ref="AG40:AI40"/>
    <mergeCell ref="AE41:AF41"/>
    <mergeCell ref="AG41:AI41"/>
  </mergeCells>
  <printOptions horizontalCentered="1"/>
  <pageMargins left="0.31496062992125984" right="0.23622047244094491" top="0.59055118110236227" bottom="0.59055118110236227" header="0" footer="0"/>
  <pageSetup paperSize="9" scale="95" orientation="landscape" horizontalDpi="4294967293" verticalDpi="4294967293" r:id="rId1"/>
  <headerFooter alignWithMargins="0"/>
  <rowBreaks count="1" manualBreakCount="1">
    <brk id="24" max="16383" man="1"/>
  </rowBreaks>
  <colBreaks count="1" manualBreakCount="1">
    <brk id="20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8</vt:i4>
      </vt:variant>
    </vt:vector>
  </HeadingPairs>
  <TitlesOfParts>
    <vt:vector size="16" baseType="lpstr">
      <vt:lpstr>ปร.6</vt:lpstr>
      <vt:lpstr>ปร.5 (ก)</vt:lpstr>
      <vt:lpstr>ปร.4  (ก)</vt:lpstr>
      <vt:lpstr>ปร.6 ฟอร์มเปล่า</vt:lpstr>
      <vt:lpstr>ปร.5 (ก) ฟอร์เปล่า</vt:lpstr>
      <vt:lpstr>ปร.4  (ก) ฟอร์มเปล่า</vt:lpstr>
      <vt:lpstr>ค่าวัสดุมวลรวม</vt:lpstr>
      <vt:lpstr>หาค่า F</vt:lpstr>
      <vt:lpstr>'ปร.4  (ก)'!Print_Area</vt:lpstr>
      <vt:lpstr>'ปร.4  (ก) ฟอร์มเปล่า'!Print_Area</vt:lpstr>
      <vt:lpstr>'ปร.5 (ก)'!Print_Area</vt:lpstr>
      <vt:lpstr>'ปร.5 (ก) ฟอร์เปล่า'!Print_Area</vt:lpstr>
      <vt:lpstr>ปร.6!Print_Area</vt:lpstr>
      <vt:lpstr>'ปร.6 ฟอร์มเปล่า'!Print_Area</vt:lpstr>
      <vt:lpstr>'ปร.4  (ก)'!Print_Titles</vt:lpstr>
      <vt:lpstr>'ปร.4  (ก) ฟอร์มเปล่า'!Print_Titles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thunder</dc:creator>
  <cp:lastModifiedBy>Apinya Tositarat</cp:lastModifiedBy>
  <cp:lastPrinted>2017-06-07T02:17:13Z</cp:lastPrinted>
  <dcterms:created xsi:type="dcterms:W3CDTF">2014-01-12T13:26:35Z</dcterms:created>
  <dcterms:modified xsi:type="dcterms:W3CDTF">2017-07-19T09:41:17Z</dcterms:modified>
</cp:coreProperties>
</file>